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autoCompressPictures="0" defaultThemeVersion="124226"/>
  <bookViews>
    <workbookView xWindow="0" yWindow="0" windowWidth="19320" windowHeight="13740"/>
  </bookViews>
  <sheets>
    <sheet name="Bilancio ordinario e Sempli" sheetId="6" r:id="rId1"/>
    <sheet name="Antimafia" sheetId="5" r:id="rId2"/>
  </sheets>
  <externalReferences>
    <externalReference r:id="rId3"/>
    <externalReference r:id="rId4"/>
  </externalReferences>
  <definedNames>
    <definedName name="altri_contr">#REF!</definedName>
    <definedName name="ammortamento_21">#REF!</definedName>
    <definedName name="ammortamento_31">#REF!</definedName>
    <definedName name="anno_0">#REF!</definedName>
    <definedName name="_xlnm.Print_Area" localSheetId="0">'Bilancio ordinario e Sempli'!$A$1:$H$84</definedName>
    <definedName name="brillo">#REF!</definedName>
    <definedName name="contr_att_netto">#REF!</definedName>
    <definedName name="contr_attuale_15">#REF!</definedName>
    <definedName name="contr_attuale_altre">#REF!</definedName>
    <definedName name="contr_attuale_netto_15">#REF!</definedName>
    <definedName name="contr_attuale_netto_altre">#REF!</definedName>
    <definedName name="CONTRIBUTO_SPETTANTE">#REF!</definedName>
    <definedName name="ESN">#REF!</definedName>
    <definedName name="ESN_15">#REF!</definedName>
    <definedName name="ESN_21">#REF!</definedName>
    <definedName name="ESN_31">#REF!</definedName>
    <definedName name="ESN_altre">#REF!</definedName>
    <definedName name="ESN_max">#REF!</definedName>
    <definedName name="fin_attuale_21">#REF!</definedName>
    <definedName name="fin_attuale_31">#REF!</definedName>
    <definedName name="finalità">[1]elenchi!$H$11:$H$12</definedName>
    <definedName name="finanziamento_21">#REF!</definedName>
    <definedName name="finanziamento_31">#REF!</definedName>
    <definedName name="grado">[1]elenchi!$H$28:$H$29</definedName>
    <definedName name="imp_attuale_15">#REF!</definedName>
    <definedName name="imp_attuale_altre">#REF!</definedName>
    <definedName name="imponibile">#REF!</definedName>
    <definedName name="intervento">[1]elenchi!$H$23:$H$24</definedName>
    <definedName name="Inv_attuali">#REF!</definedName>
    <definedName name="IRAP">#REF!</definedName>
    <definedName name="IRPEG">#REF!</definedName>
    <definedName name="LEGENDA_SETTORE">#REF!</definedName>
    <definedName name="LEGENDA_TIPOLOGIA">#REF!</definedName>
    <definedName name="m">#REF!</definedName>
    <definedName name="Pagina1">#REF!</definedName>
    <definedName name="Pagina2">#REF!</definedName>
    <definedName name="Pagina3">#REF!</definedName>
    <definedName name="parere">[1]elenchi!$F$2:$F$3</definedName>
    <definedName name="per">[1]elenchi!$H$16:$H$19</definedName>
    <definedName name="preammortamento_21">#REF!</definedName>
    <definedName name="preammortamento_31">#REF!</definedName>
    <definedName name="PROSPETTO_EROGAZIONE">'[2]pagina 6'!#REF!</definedName>
    <definedName name="ra_21">#REF!</definedName>
    <definedName name="ra_31">#REF!</definedName>
    <definedName name="rr_21">#REF!</definedName>
    <definedName name="rr_31">#REF!</definedName>
    <definedName name="rs_21">#REF!</definedName>
    <definedName name="rs_31">#REF!</definedName>
    <definedName name="tasso_ag_21">#REF!</definedName>
    <definedName name="tasso_ag_31">#REF!</definedName>
    <definedName name="tasso_att">#REF!</definedName>
    <definedName name="tasso_rif_21">#REF!</definedName>
    <definedName name="tasso_rif_31">#REF!</definedName>
    <definedName name="tipo">[1]elenchi!$J$2:$J$3</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D67" i="6" l="1"/>
  <c r="E67" i="6" s="1"/>
  <c r="E44" i="6"/>
  <c r="E47" i="6" s="1"/>
  <c r="D44" i="6"/>
  <c r="D47" i="6" s="1"/>
  <c r="E29" i="6"/>
  <c r="D29" i="6"/>
  <c r="D66" i="6"/>
  <c r="E66" i="6" s="1"/>
  <c r="D59" i="6"/>
  <c r="E59" i="6" s="1"/>
  <c r="D58" i="6"/>
  <c r="D57" i="6"/>
  <c r="E57" i="6" s="1"/>
  <c r="D56" i="6"/>
  <c r="D70" i="6"/>
  <c r="E70" i="6" s="1"/>
  <c r="D69" i="6"/>
  <c r="E69" i="6" s="1"/>
  <c r="D68" i="6"/>
  <c r="E68" i="6" s="1"/>
  <c r="D65" i="6"/>
  <c r="E65" i="6" s="1"/>
  <c r="D81" i="6"/>
  <c r="D80" i="6"/>
  <c r="D79" i="6"/>
  <c r="D78" i="6"/>
  <c r="D76" i="6"/>
  <c r="E76" i="6" s="1"/>
  <c r="D75" i="6"/>
  <c r="D74" i="6"/>
  <c r="E9" i="5"/>
  <c r="E12" i="5" s="1"/>
  <c r="C19" i="6"/>
  <c r="C40" i="6" s="1"/>
  <c r="G74" i="6"/>
  <c r="C22" i="6"/>
  <c r="C26" i="6"/>
  <c r="C32" i="6"/>
  <c r="C35" i="6"/>
  <c r="E35" i="6"/>
  <c r="D35" i="6"/>
  <c r="E32" i="6"/>
  <c r="D32" i="6"/>
  <c r="D26" i="6"/>
  <c r="E26" i="6"/>
  <c r="D22" i="6"/>
  <c r="G65" i="6"/>
  <c r="G56" i="6"/>
  <c r="C44" i="6"/>
  <c r="C47" i="6" s="1"/>
  <c r="C50" i="6" s="1"/>
  <c r="C52" i="6" s="1"/>
  <c r="E38" i="6"/>
  <c r="D30" i="6"/>
  <c r="C29" i="6"/>
  <c r="C30" i="6" s="1"/>
  <c r="E22" i="6"/>
  <c r="E30" i="6"/>
  <c r="D38" i="6"/>
  <c r="C38" i="6" l="1"/>
  <c r="D19" i="6"/>
  <c r="D13" i="6" s="1"/>
  <c r="C13" i="6"/>
  <c r="D50" i="6"/>
  <c r="D52" i="6" s="1"/>
  <c r="D82" i="6"/>
  <c r="E82" i="6" s="1"/>
  <c r="E80" i="6"/>
  <c r="E78" i="6"/>
  <c r="E74" i="6"/>
  <c r="E81" i="6"/>
  <c r="E79" i="6"/>
  <c r="E75" i="6"/>
  <c r="E19" i="6"/>
  <c r="E58" i="6"/>
  <c r="E56" i="6"/>
  <c r="D60" i="6"/>
  <c r="E60" i="6" s="1"/>
  <c r="E50" i="6"/>
  <c r="E52" i="6" s="1"/>
  <c r="D40" i="6"/>
  <c r="D83" i="6" l="1"/>
  <c r="E83" i="6" s="1"/>
  <c r="F78" i="6" s="1"/>
  <c r="D61" i="6"/>
  <c r="D77" i="6"/>
  <c r="E77" i="6" s="1"/>
  <c r="F74" i="6" s="1"/>
  <c r="E40" i="6"/>
  <c r="E13" i="6"/>
  <c r="F68" i="6"/>
  <c r="F65" i="6"/>
  <c r="F56" i="6"/>
  <c r="E61" i="6" l="1"/>
  <c r="F59" i="6" s="1"/>
</calcChain>
</file>

<file path=xl/comments1.xml><?xml version="1.0" encoding="utf-8"?>
<comments xmlns="http://schemas.openxmlformats.org/spreadsheetml/2006/main">
  <authors>
    <author>BERTOLETTI</author>
  </authors>
  <commentList>
    <comment ref="C2" authorId="0">
      <text>
        <r>
          <rPr>
            <b/>
            <sz val="8"/>
            <color indexed="81"/>
            <rFont val="Tahoma"/>
            <family val="2"/>
          </rPr>
          <t>menu a tendina nella parte anagrafica della domanda</t>
        </r>
        <r>
          <rPr>
            <sz val="8"/>
            <color indexed="81"/>
            <rFont val="Tahoma"/>
            <family val="2"/>
          </rPr>
          <t xml:space="preserve">
</t>
        </r>
      </text>
    </comment>
    <comment ref="C6" authorId="0">
      <text>
        <r>
          <rPr>
            <b/>
            <sz val="8"/>
            <color indexed="81"/>
            <rFont val="Tahoma"/>
            <family val="2"/>
          </rPr>
          <t xml:space="preserve">celle riferite ad altri campi modello di domanda
</t>
        </r>
        <r>
          <rPr>
            <sz val="8"/>
            <color indexed="81"/>
            <rFont val="Tahoma"/>
            <family val="2"/>
          </rPr>
          <t xml:space="preserve">
</t>
        </r>
      </text>
    </comment>
    <comment ref="D6" authorId="0">
      <text>
        <r>
          <rPr>
            <b/>
            <sz val="8"/>
            <color indexed="81"/>
            <rFont val="Tahoma"/>
            <family val="2"/>
          </rPr>
          <t xml:space="preserve">celle riferite ad altri campi modello di domanda
</t>
        </r>
        <r>
          <rPr>
            <sz val="8"/>
            <color indexed="81"/>
            <rFont val="Tahoma"/>
            <family val="2"/>
          </rPr>
          <t xml:space="preserve">
</t>
        </r>
      </text>
    </comment>
    <comment ref="E6" authorId="0">
      <text>
        <r>
          <rPr>
            <b/>
            <sz val="8"/>
            <color indexed="81"/>
            <rFont val="Tahoma"/>
            <family val="2"/>
          </rPr>
          <t>celle riferite ad altri campi modello di domanda</t>
        </r>
        <r>
          <rPr>
            <sz val="8"/>
            <color indexed="81"/>
            <rFont val="Tahoma"/>
            <family val="2"/>
          </rPr>
          <t xml:space="preserve">
</t>
        </r>
      </text>
    </comment>
    <comment ref="C7" authorId="0">
      <text>
        <r>
          <rPr>
            <b/>
            <sz val="8"/>
            <color indexed="81"/>
            <rFont val="Tahoma"/>
            <family val="2"/>
          </rPr>
          <t>celle riferite ad altri campi modello di domanda</t>
        </r>
        <r>
          <rPr>
            <sz val="8"/>
            <color indexed="81"/>
            <rFont val="Tahoma"/>
            <family val="2"/>
          </rPr>
          <t xml:space="preserve">
</t>
        </r>
      </text>
    </comment>
    <comment ref="C19" authorId="0">
      <text>
        <r>
          <rPr>
            <b/>
            <sz val="8"/>
            <color indexed="81"/>
            <rFont val="Tahoma"/>
            <family val="2"/>
          </rPr>
          <t>BERTOLETTI:</t>
        </r>
        <r>
          <rPr>
            <sz val="8"/>
            <color indexed="81"/>
            <rFont val="Tahoma"/>
            <family val="2"/>
          </rPr>
          <t xml:space="preserve">
inserire anno di riferimento</t>
        </r>
      </text>
    </comment>
    <comment ref="D19" authorId="0">
      <text>
        <r>
          <rPr>
            <b/>
            <sz val="8"/>
            <color indexed="81"/>
            <rFont val="Tahoma"/>
            <family val="2"/>
          </rPr>
          <t>BERTOLETTI:</t>
        </r>
        <r>
          <rPr>
            <sz val="8"/>
            <color indexed="81"/>
            <rFont val="Tahoma"/>
            <family val="2"/>
          </rPr>
          <t xml:space="preserve">
inserire anno di riferimento
</t>
        </r>
      </text>
    </comment>
    <comment ref="E19" authorId="0">
      <text>
        <r>
          <rPr>
            <b/>
            <sz val="8"/>
            <color indexed="81"/>
            <rFont val="Tahoma"/>
            <family val="2"/>
          </rPr>
          <t>BERTOLETTI:</t>
        </r>
        <r>
          <rPr>
            <sz val="8"/>
            <color indexed="81"/>
            <rFont val="Tahoma"/>
            <family val="2"/>
          </rPr>
          <t xml:space="preserve">
inserire anno di riferimento</t>
        </r>
      </text>
    </comment>
    <comment ref="D82" authorId="0">
      <text>
        <r>
          <rPr>
            <b/>
            <sz val="8"/>
            <color indexed="81"/>
            <rFont val="Tahoma"/>
            <family val="2"/>
          </rPr>
          <t>NELLA FORMULA E27-D27 IL CAMPO E27 NON DEVE ESSERE NULL</t>
        </r>
        <r>
          <rPr>
            <sz val="8"/>
            <color indexed="81"/>
            <rFont val="Tahoma"/>
            <family val="2"/>
          </rPr>
          <t xml:space="preserve">
</t>
        </r>
      </text>
    </comment>
    <comment ref="D83" authorId="0">
      <text>
        <r>
          <rPr>
            <sz val="8"/>
            <color indexed="81"/>
            <rFont val="Tahoma"/>
            <family val="2"/>
          </rPr>
          <t>NELLA FORMULA E32-D32 IL CAMPO E32 NON DEVE ESSERE NULL</t>
        </r>
      </text>
    </comment>
  </commentList>
</comments>
</file>

<file path=xl/sharedStrings.xml><?xml version="1.0" encoding="utf-8"?>
<sst xmlns="http://schemas.openxmlformats.org/spreadsheetml/2006/main" count="96" uniqueCount="72">
  <si>
    <t>NO</t>
  </si>
  <si>
    <t>Azienda in fase di:</t>
  </si>
  <si>
    <t>Tipologia di richiesta</t>
  </si>
  <si>
    <t>Garanzia diretta</t>
  </si>
  <si>
    <t>dipendenti (ULA)</t>
  </si>
  <si>
    <t>Investimenti in corso</t>
  </si>
  <si>
    <t>Stato Patrimoniale</t>
  </si>
  <si>
    <t xml:space="preserve">Rimanenze iniziali </t>
  </si>
  <si>
    <t>Rimanenze finali</t>
  </si>
  <si>
    <t>DATI DI SINTESI</t>
  </si>
  <si>
    <t>Ultimo bilancio approvato (anno):</t>
  </si>
  <si>
    <t>Stato patrimoniale</t>
  </si>
  <si>
    <t>Immobilizzazioni</t>
  </si>
  <si>
    <t>Rimanenze</t>
  </si>
  <si>
    <t>Crediti</t>
  </si>
  <si>
    <t xml:space="preserve">     entro i 12 mesi</t>
  </si>
  <si>
    <t xml:space="preserve">     oltre i 12 mesi</t>
  </si>
  <si>
    <t>Disponibilità liquide</t>
  </si>
  <si>
    <t>Ratei e risconti attivi</t>
  </si>
  <si>
    <t>Totale attivo circolante</t>
  </si>
  <si>
    <t xml:space="preserve">Totale attivo </t>
  </si>
  <si>
    <t>Totale patrimonio netto</t>
  </si>
  <si>
    <t>Debiti, di cui:</t>
  </si>
  <si>
    <t>Ratei e risconti passivi</t>
  </si>
  <si>
    <t xml:space="preserve">Totale passivo </t>
  </si>
  <si>
    <t xml:space="preserve">Conto economico </t>
  </si>
  <si>
    <t>Ricavi della gestione caratteristica</t>
  </si>
  <si>
    <t>Valore della Produzione</t>
  </si>
  <si>
    <t>Costi della produzione ( - )</t>
  </si>
  <si>
    <t>Margine operativo lordo</t>
  </si>
  <si>
    <t>Ammortamenti (-)</t>
  </si>
  <si>
    <t>Altri accantonamenti e svalutazioni (-)</t>
  </si>
  <si>
    <t>Utile operativo</t>
  </si>
  <si>
    <t>Gestione finanziaria ( - se negativa)</t>
  </si>
  <si>
    <t>Gestione straordinaria ( - se negativa)</t>
  </si>
  <si>
    <t>Risultato ante imposte</t>
  </si>
  <si>
    <t xml:space="preserve">Imposte sul reddito d'esercizio </t>
  </si>
  <si>
    <t>Utile/perdita netta</t>
  </si>
  <si>
    <t>indicatori</t>
  </si>
  <si>
    <t>parametro</t>
  </si>
  <si>
    <t>valore</t>
  </si>
  <si>
    <t>esito</t>
  </si>
  <si>
    <t>n° indicatori rispettati</t>
  </si>
  <si>
    <t>Indice disponibilità non inferiore a</t>
  </si>
  <si>
    <t>Variazione annua in aumento della somma delle voci immobilizzazioni e attivo circolante non inferiore al</t>
  </si>
  <si>
    <t>margine struttura secondario non inferiore a</t>
  </si>
  <si>
    <t>Incremento annuo del fatturato non inferiore a</t>
  </si>
  <si>
    <t>Risultato operativo/fatturato non inferiore a</t>
  </si>
  <si>
    <t>Utile di esercizio/Fatturato superiore al</t>
  </si>
  <si>
    <t>Gestione finanziaria/Fatturato superiore a</t>
  </si>
  <si>
    <t>Incremento annuo del MOL superiore a</t>
  </si>
  <si>
    <t>Risultato operativo/fatturato superiore allo</t>
  </si>
  <si>
    <t>Utile di esercizio/Fatturato superiore a</t>
  </si>
  <si>
    <t xml:space="preserve">Investimenti in corso </t>
  </si>
  <si>
    <t>(SI - NO)</t>
  </si>
  <si>
    <t>Incremento annuo occupati (ULA) superiore a</t>
  </si>
  <si>
    <t>Incremento ricavi di vendita superiore a</t>
  </si>
  <si>
    <t>Incremento annuo risultato operativo superiore a</t>
  </si>
  <si>
    <t>Incremento utile finale superiore a</t>
  </si>
  <si>
    <t>DENOMINAZIONE</t>
  </si>
  <si>
    <t>Tipologia Finanziamento</t>
  </si>
  <si>
    <t>Data inizio Attività</t>
  </si>
  <si>
    <t>Importo garanzia richiesto</t>
  </si>
  <si>
    <t>Importo accantonamento</t>
  </si>
  <si>
    <t>Ipotecario</t>
  </si>
  <si>
    <t>Certificato antimafia</t>
  </si>
  <si>
    <t>ANTIMAFIA</t>
  </si>
  <si>
    <t>NEWCO (0 - 3 anni)</t>
  </si>
  <si>
    <t xml:space="preserve">START UP (3 - 5 anni) </t>
  </si>
  <si>
    <t>CONSOLIDATA (oltre 5 anni)</t>
  </si>
  <si>
    <t>Da Compilare obbligatoriamente</t>
  </si>
  <si>
    <t>Consolidamento</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</si>
</sst>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 #,##0.00_-;\-&quot;€&quot;\ * #,##0.00_-;_-&quot;€&quot;\ * &quot;-&quot;??_-;_-@_-"/>
    <numFmt numFmtId="43" formatCode="_-* #,##0.00_-;\-* #,##0.00_-;_-* &quot;-&quot;??_-;_-@_-"/>
    <numFmt numFmtId="164" formatCode="_-* #,##0_-;\-* #,##0_-;_-* &quot;-&quot;??_-;_-@_-"/>
    <numFmt numFmtId="165" formatCode="0.000%"/>
    <numFmt numFmtId="166" formatCode="_(* #,##0_);_(* \(#,##0\);_(* &quot;-&quot;_);_(@_)"/>
    <numFmt numFmtId="167" formatCode="_(&quot;$&quot;* #,##0_);_(&quot;$&quot;* \(#,##0\);_(&quot;$&quot;* &quot;-&quot;_);_(@_)"/>
  </numFmts>
  <fonts count="17" x14ac:knownFonts="1">
    <font>
      <sz val="11"/>
      <color theme="1"/>
      <name val="Calibri"/>
      <family val="2"/>
      <scheme val="minor"/>
    </font>
    <font>
      <sz val="10"/>
      <name val="Arial"/>
      <family val="2"/>
    </font>
    <font>
      <b/>
      <sz val="10"/>
      <name val="Arial"/>
      <family val="2"/>
    </font>
    <font>
      <b/>
      <sz val="12"/>
      <name val="Arial"/>
      <family val="2"/>
    </font>
    <font>
      <sz val="14"/>
      <name val="Arial"/>
      <family val="2"/>
    </font>
    <font>
      <sz val="8"/>
      <name val="Arial"/>
      <family val="2"/>
    </font>
    <font>
      <b/>
      <sz val="12"/>
      <color indexed="12"/>
      <name val="Arial"/>
      <family val="2"/>
    </font>
    <font>
      <sz val="10"/>
      <name val="Arial"/>
    </font>
    <font>
      <sz val="10"/>
      <color indexed="10"/>
      <name val="Arial"/>
      <family val="2"/>
    </font>
    <font>
      <b/>
      <sz val="8"/>
      <color indexed="81"/>
      <name val="Tahoma"/>
      <family val="2"/>
    </font>
    <font>
      <sz val="8"/>
      <color indexed="81"/>
      <name val="Tahoma"/>
      <family val="2"/>
    </font>
    <font>
      <sz val="11"/>
      <color theme="1"/>
      <name val="Calibri"/>
      <family val="2"/>
      <scheme val="minor"/>
    </font>
    <font>
      <b/>
      <sz val="28"/>
      <color theme="1"/>
      <name val="Calibri"/>
      <family val="2"/>
      <scheme val="minor"/>
    </font>
    <font>
      <sz val="10"/>
      <color indexed="8"/>
      <name val="Arial"/>
      <family val="2"/>
    </font>
    <font>
      <b/>
      <sz val="22"/>
      <color rgb="FFFF0000"/>
      <name val="Calibri"/>
      <family val="2"/>
      <scheme val="minor"/>
    </font>
    <font>
      <b/>
      <sz val="16"/>
      <color theme="1"/>
      <name val="Calibri"/>
      <family val="2"/>
      <scheme val="minor"/>
    </font>
    <font>
      <sz val="16"/>
      <color rgb="FFFF0000"/>
      <name val="Calibri"/>
      <family val="2"/>
      <scheme val="minor"/>
    </font>
  </fonts>
  <fills count="8">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indexed="42"/>
        <bgColor indexed="64"/>
      </patternFill>
    </fill>
    <fill>
      <patternFill patternType="solid">
        <fgColor indexed="9"/>
        <bgColor indexed="64"/>
      </patternFill>
    </fill>
    <fill>
      <patternFill patternType="solid">
        <fgColor theme="0"/>
        <bgColor indexed="64"/>
      </patternFill>
    </fill>
    <fill>
      <patternFill patternType="solid">
        <fgColor theme="2" tint="-9.9978637043366805E-2"/>
        <bgColor indexed="64"/>
      </patternFill>
    </fill>
  </fills>
  <borders count="3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thin">
        <color auto="1"/>
      </bottom>
      <diagonal/>
    </border>
    <border>
      <left style="thin">
        <color auto="1"/>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thin">
        <color auto="1"/>
      </right>
      <top/>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medium">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10">
    <xf numFmtId="0" fontId="0"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1" fillId="0" borderId="0" applyFont="0" applyFill="0" applyBorder="0" applyAlignment="0" applyProtection="0"/>
    <xf numFmtId="9" fontId="11" fillId="0" borderId="0" applyFont="0" applyFill="0" applyBorder="0" applyAlignment="0" applyProtection="0"/>
    <xf numFmtId="166" fontId="13" fillId="0" borderId="0" applyFont="0" applyFill="0" applyBorder="0" applyAlignment="0" applyProtection="0"/>
    <xf numFmtId="167" fontId="13" fillId="0" borderId="0" applyFont="0" applyFill="0" applyBorder="0" applyAlignment="0" applyProtection="0"/>
    <xf numFmtId="43" fontId="11" fillId="0" borderId="0" applyFont="0" applyFill="0" applyBorder="0" applyAlignment="0" applyProtection="0"/>
  </cellStyleXfs>
  <cellXfs count="142">
    <xf numFmtId="0" fontId="0" fillId="0" borderId="0" xfId="0"/>
    <xf numFmtId="0" fontId="1" fillId="0" borderId="8" xfId="1" applyBorder="1" applyProtection="1"/>
    <xf numFmtId="0" fontId="1" fillId="0" borderId="9" xfId="1" applyBorder="1" applyProtection="1"/>
    <xf numFmtId="0" fontId="1" fillId="0" borderId="10" xfId="1" applyBorder="1" applyProtection="1"/>
    <xf numFmtId="0" fontId="1" fillId="0" borderId="0" xfId="1" applyProtection="1"/>
    <xf numFmtId="0" fontId="1" fillId="0" borderId="11" xfId="1" applyBorder="1" applyProtection="1"/>
    <xf numFmtId="0" fontId="2" fillId="0" borderId="0" xfId="1" applyFont="1" applyBorder="1" applyAlignment="1" applyProtection="1">
      <alignment horizontal="right" vertical="center"/>
    </xf>
    <xf numFmtId="0" fontId="1" fillId="0" borderId="0" xfId="1" applyBorder="1" applyProtection="1"/>
    <xf numFmtId="0" fontId="1" fillId="0" borderId="0" xfId="1" applyFont="1" applyBorder="1" applyProtection="1"/>
    <xf numFmtId="0" fontId="1" fillId="0" borderId="12" xfId="1" applyBorder="1" applyProtection="1"/>
    <xf numFmtId="0" fontId="1" fillId="0" borderId="0" xfId="1" applyFont="1" applyProtection="1"/>
    <xf numFmtId="0" fontId="1" fillId="0" borderId="1" xfId="1" applyFont="1" applyFill="1" applyBorder="1" applyProtection="1"/>
    <xf numFmtId="0" fontId="1" fillId="0" borderId="0" xfId="1" applyFont="1" applyAlignment="1" applyProtection="1"/>
    <xf numFmtId="0" fontId="1" fillId="0" borderId="0" xfId="1" applyFont="1" applyFill="1" applyBorder="1" applyProtection="1"/>
    <xf numFmtId="0" fontId="1" fillId="0" borderId="0" xfId="1" applyFill="1" applyBorder="1" applyAlignment="1" applyProtection="1">
      <alignment horizontal="center"/>
    </xf>
    <xf numFmtId="0" fontId="6" fillId="0" borderId="4" xfId="1" applyFont="1" applyBorder="1" applyAlignment="1" applyProtection="1">
      <alignment horizontal="left"/>
    </xf>
    <xf numFmtId="0" fontId="1" fillId="0" borderId="1" xfId="1" applyFont="1" applyBorder="1" applyProtection="1"/>
    <xf numFmtId="0" fontId="2" fillId="0" borderId="1" xfId="1" applyFont="1" applyBorder="1" applyAlignment="1" applyProtection="1">
      <alignment horizontal="center"/>
    </xf>
    <xf numFmtId="0" fontId="7" fillId="3" borderId="1" xfId="1" applyFont="1" applyFill="1" applyBorder="1" applyAlignment="1" applyProtection="1">
      <alignment horizontal="left"/>
    </xf>
    <xf numFmtId="0" fontId="1" fillId="0" borderId="16" xfId="1" applyBorder="1" applyAlignment="1" applyProtection="1">
      <alignment vertical="top" wrapText="1"/>
    </xf>
    <xf numFmtId="0" fontId="1" fillId="0" borderId="16" xfId="1" applyBorder="1" applyAlignment="1" applyProtection="1">
      <alignment horizontal="center" vertical="center"/>
    </xf>
    <xf numFmtId="0" fontId="2" fillId="0" borderId="0" xfId="1" applyFont="1" applyFill="1" applyBorder="1" applyAlignment="1" applyProtection="1">
      <alignment textRotation="90" wrapText="1"/>
    </xf>
    <xf numFmtId="0" fontId="6" fillId="0" borderId="1" xfId="1" applyFont="1" applyBorder="1" applyAlignment="1" applyProtection="1">
      <alignment horizontal="left"/>
    </xf>
    <xf numFmtId="0" fontId="2" fillId="0" borderId="17" xfId="1" applyFont="1" applyFill="1" applyBorder="1" applyAlignment="1" applyProtection="1">
      <alignment textRotation="90" wrapText="1"/>
    </xf>
    <xf numFmtId="0" fontId="2" fillId="4" borderId="2" xfId="1" applyFont="1" applyFill="1" applyBorder="1" applyAlignment="1" applyProtection="1">
      <alignment horizontal="left"/>
    </xf>
    <xf numFmtId="43" fontId="2" fillId="4" borderId="1" xfId="2" applyNumberFormat="1" applyFont="1" applyFill="1" applyBorder="1" applyAlignment="1" applyProtection="1">
      <alignment horizontal="left"/>
      <protection locked="0"/>
    </xf>
    <xf numFmtId="43" fontId="1" fillId="3" borderId="1" xfId="2" applyNumberFormat="1" applyFont="1" applyFill="1" applyBorder="1" applyAlignment="1" applyProtection="1">
      <alignment horizontal="left"/>
      <protection locked="0"/>
    </xf>
    <xf numFmtId="0" fontId="1" fillId="3" borderId="1" xfId="1" applyFont="1" applyFill="1" applyBorder="1" applyAlignment="1" applyProtection="1">
      <alignment horizontal="left"/>
    </xf>
    <xf numFmtId="0" fontId="1" fillId="0" borderId="3" xfId="1" applyFont="1" applyBorder="1" applyAlignment="1" applyProtection="1">
      <alignment horizontal="left"/>
    </xf>
    <xf numFmtId="43" fontId="1" fillId="5" borderId="1" xfId="2" applyNumberFormat="1" applyFont="1" applyFill="1" applyBorder="1" applyAlignment="1" applyProtection="1">
      <alignment horizontal="left"/>
      <protection locked="0"/>
    </xf>
    <xf numFmtId="0" fontId="1" fillId="0" borderId="4" xfId="1" applyFont="1" applyBorder="1" applyAlignment="1" applyProtection="1">
      <alignment horizontal="left"/>
    </xf>
    <xf numFmtId="0" fontId="2" fillId="0" borderId="4" xfId="1" applyFont="1" applyFill="1" applyBorder="1" applyAlignment="1" applyProtection="1">
      <alignment horizontal="left"/>
    </xf>
    <xf numFmtId="0" fontId="2" fillId="3" borderId="1" xfId="1" applyFont="1" applyFill="1" applyBorder="1" applyAlignment="1" applyProtection="1">
      <alignment horizontal="left"/>
    </xf>
    <xf numFmtId="43" fontId="2" fillId="3" borderId="1" xfId="2" applyNumberFormat="1" applyFont="1" applyFill="1" applyBorder="1" applyAlignment="1" applyProtection="1">
      <alignment horizontal="left"/>
    </xf>
    <xf numFmtId="0" fontId="2" fillId="4" borderId="1" xfId="1" applyFont="1" applyFill="1" applyBorder="1" applyAlignment="1" applyProtection="1">
      <alignment horizontal="left"/>
    </xf>
    <xf numFmtId="0" fontId="8" fillId="0" borderId="0" xfId="1" applyFont="1" applyProtection="1"/>
    <xf numFmtId="43" fontId="1" fillId="3" borderId="1" xfId="2" applyNumberFormat="1" applyFont="1" applyFill="1" applyBorder="1" applyAlignment="1" applyProtection="1">
      <alignment horizontal="left"/>
    </xf>
    <xf numFmtId="0" fontId="2" fillId="0" borderId="17" xfId="1" applyFont="1" applyBorder="1" applyAlignment="1" applyProtection="1">
      <alignment textRotation="90" wrapText="1"/>
    </xf>
    <xf numFmtId="43" fontId="2" fillId="4" borderId="1" xfId="2" applyNumberFormat="1" applyFont="1" applyFill="1" applyBorder="1" applyAlignment="1" applyProtection="1">
      <alignment horizontal="left"/>
    </xf>
    <xf numFmtId="0" fontId="1" fillId="0" borderId="1" xfId="1" applyFont="1" applyFill="1" applyBorder="1" applyAlignment="1" applyProtection="1">
      <alignment horizontal="left"/>
    </xf>
    <xf numFmtId="43" fontId="1" fillId="0" borderId="1" xfId="2" applyNumberFormat="1" applyFont="1" applyFill="1" applyBorder="1" applyAlignment="1" applyProtection="1">
      <alignment horizontal="left"/>
      <protection locked="0"/>
    </xf>
    <xf numFmtId="0" fontId="2" fillId="0" borderId="5" xfId="1" applyFont="1" applyBorder="1" applyAlignment="1" applyProtection="1">
      <alignment horizontal="center"/>
    </xf>
    <xf numFmtId="0" fontId="8" fillId="0" borderId="0" xfId="1" applyFont="1" applyBorder="1" applyProtection="1"/>
    <xf numFmtId="0" fontId="2" fillId="0" borderId="4" xfId="1" applyFont="1" applyBorder="1" applyAlignment="1" applyProtection="1">
      <alignment horizontal="center" vertical="center"/>
    </xf>
    <xf numFmtId="0" fontId="2" fillId="0" borderId="4" xfId="2" applyNumberFormat="1" applyFont="1" applyBorder="1" applyAlignment="1" applyProtection="1">
      <alignment horizontal="center" vertical="center"/>
    </xf>
    <xf numFmtId="0" fontId="1" fillId="0" borderId="23" xfId="1" applyBorder="1" applyAlignment="1" applyProtection="1">
      <alignment horizontal="center" vertical="center"/>
    </xf>
    <xf numFmtId="0" fontId="5" fillId="0" borderId="6" xfId="1" applyFont="1" applyBorder="1" applyAlignment="1" applyProtection="1">
      <alignment horizontal="left" vertical="center"/>
    </xf>
    <xf numFmtId="0" fontId="1" fillId="0" borderId="1" xfId="1" applyFont="1" applyBorder="1" applyAlignment="1" applyProtection="1">
      <alignment horizontal="center" vertical="center"/>
    </xf>
    <xf numFmtId="2" fontId="1" fillId="0" borderId="1" xfId="3" applyNumberFormat="1" applyFont="1" applyBorder="1" applyAlignment="1" applyProtection="1">
      <alignment horizontal="center" vertical="center"/>
    </xf>
    <xf numFmtId="0" fontId="5" fillId="0" borderId="6" xfId="1" applyFont="1" applyBorder="1" applyAlignment="1" applyProtection="1">
      <alignment horizontal="left" vertical="center" wrapText="1"/>
    </xf>
    <xf numFmtId="9" fontId="1" fillId="0" borderId="1" xfId="1" applyNumberFormat="1" applyFont="1" applyBorder="1" applyAlignment="1" applyProtection="1">
      <alignment horizontal="center" vertical="center"/>
    </xf>
    <xf numFmtId="10" fontId="1" fillId="0" borderId="1" xfId="3" applyNumberFormat="1" applyFont="1" applyBorder="1" applyAlignment="1" applyProtection="1">
      <alignment horizontal="center" vertical="center"/>
    </xf>
    <xf numFmtId="164" fontId="1" fillId="0" borderId="1" xfId="3" applyNumberFormat="1" applyFont="1" applyBorder="1" applyAlignment="1" applyProtection="1">
      <alignment horizontal="center" vertical="center"/>
    </xf>
    <xf numFmtId="9" fontId="1" fillId="0" borderId="1" xfId="3" applyFont="1" applyBorder="1" applyAlignment="1" applyProtection="1">
      <alignment horizontal="center" vertical="center"/>
    </xf>
    <xf numFmtId="0" fontId="1" fillId="0" borderId="26" xfId="1" applyBorder="1" applyAlignment="1" applyProtection="1">
      <alignment horizontal="center" vertical="center"/>
    </xf>
    <xf numFmtId="0" fontId="5" fillId="0" borderId="27" xfId="1" applyFont="1" applyBorder="1" applyAlignment="1" applyProtection="1">
      <alignment horizontal="left" vertical="center"/>
    </xf>
    <xf numFmtId="9" fontId="1" fillId="0" borderId="28" xfId="1" applyNumberFormat="1" applyFont="1" applyBorder="1" applyAlignment="1" applyProtection="1">
      <alignment horizontal="center" vertical="center"/>
    </xf>
    <xf numFmtId="10" fontId="1" fillId="0" borderId="28" xfId="3" applyNumberFormat="1" applyFont="1" applyBorder="1" applyAlignment="1" applyProtection="1">
      <alignment horizontal="center" vertical="center"/>
    </xf>
    <xf numFmtId="0" fontId="5" fillId="0" borderId="6" xfId="1" applyFont="1" applyFill="1" applyBorder="1" applyAlignment="1" applyProtection="1">
      <alignment horizontal="left" vertical="center"/>
    </xf>
    <xf numFmtId="9" fontId="1" fillId="0" borderId="1" xfId="1" applyNumberFormat="1" applyFill="1" applyBorder="1" applyAlignment="1" applyProtection="1">
      <alignment horizontal="center" vertical="center"/>
    </xf>
    <xf numFmtId="10" fontId="1" fillId="0" borderId="1" xfId="3" applyNumberFormat="1" applyFont="1" applyFill="1" applyBorder="1" applyAlignment="1" applyProtection="1">
      <alignment horizontal="center" vertical="center"/>
    </xf>
    <xf numFmtId="9" fontId="1" fillId="0" borderId="28" xfId="1" applyNumberFormat="1" applyBorder="1" applyAlignment="1" applyProtection="1">
      <alignment horizontal="center" vertical="center"/>
    </xf>
    <xf numFmtId="0" fontId="1" fillId="6" borderId="26" xfId="1" applyFill="1" applyBorder="1" applyAlignment="1" applyProtection="1">
      <alignment horizontal="center" vertical="center"/>
    </xf>
    <xf numFmtId="0" fontId="5" fillId="6" borderId="27" xfId="1" applyFont="1" applyFill="1" applyBorder="1" applyAlignment="1" applyProtection="1">
      <alignment horizontal="left" vertical="center"/>
    </xf>
    <xf numFmtId="0" fontId="1" fillId="6" borderId="28" xfId="1" applyFont="1" applyFill="1" applyBorder="1" applyAlignment="1" applyProtection="1">
      <alignment horizontal="center" vertical="center"/>
    </xf>
    <xf numFmtId="0" fontId="1" fillId="6" borderId="12" xfId="1" applyFill="1" applyBorder="1" applyProtection="1"/>
    <xf numFmtId="0" fontId="1" fillId="6" borderId="0" xfId="1" applyFill="1" applyProtection="1"/>
    <xf numFmtId="0" fontId="1" fillId="0" borderId="13" xfId="1" applyBorder="1" applyProtection="1"/>
    <xf numFmtId="0" fontId="1" fillId="0" borderId="14" xfId="1" applyBorder="1" applyProtection="1"/>
    <xf numFmtId="0" fontId="1" fillId="0" borderId="15" xfId="1" applyBorder="1" applyProtection="1"/>
    <xf numFmtId="0" fontId="1" fillId="0" borderId="1" xfId="1" applyBorder="1" applyAlignment="1" applyProtection="1">
      <alignment vertical="top" wrapText="1"/>
    </xf>
    <xf numFmtId="0" fontId="0" fillId="0" borderId="0" xfId="0" applyProtection="1"/>
    <xf numFmtId="0" fontId="0" fillId="0" borderId="0" xfId="0" applyBorder="1" applyAlignment="1" applyProtection="1"/>
    <xf numFmtId="0" fontId="0" fillId="0" borderId="0" xfId="0" applyBorder="1" applyProtection="1"/>
    <xf numFmtId="44" fontId="0" fillId="0" borderId="31" xfId="5" applyFont="1" applyBorder="1" applyAlignment="1" applyProtection="1"/>
    <xf numFmtId="44" fontId="0" fillId="0" borderId="32" xfId="5" applyFont="1" applyBorder="1" applyAlignment="1" applyProtection="1"/>
    <xf numFmtId="44" fontId="16" fillId="0" borderId="30" xfId="5" applyFont="1" applyBorder="1" applyAlignment="1" applyProtection="1"/>
    <xf numFmtId="165" fontId="0" fillId="0" borderId="0" xfId="6" applyNumberFormat="1" applyFont="1" applyProtection="1"/>
    <xf numFmtId="0" fontId="0" fillId="0" borderId="0" xfId="0" applyAlignment="1" applyProtection="1">
      <alignment horizontal="center"/>
    </xf>
    <xf numFmtId="0" fontId="0" fillId="0" borderId="0" xfId="0" applyBorder="1" applyAlignment="1" applyProtection="1">
      <alignment horizontal="center"/>
    </xf>
    <xf numFmtId="44" fontId="0" fillId="0" borderId="0" xfId="5" applyFont="1" applyBorder="1" applyAlignment="1" applyProtection="1">
      <alignment horizontal="center"/>
    </xf>
    <xf numFmtId="0" fontId="14" fillId="0" borderId="30" xfId="0" applyFont="1" applyBorder="1" applyAlignment="1" applyProtection="1">
      <alignment horizontal="center"/>
    </xf>
    <xf numFmtId="0" fontId="0" fillId="0" borderId="31" xfId="0" applyBorder="1" applyAlignment="1" applyProtection="1"/>
    <xf numFmtId="0" fontId="0" fillId="0" borderId="32" xfId="0" applyBorder="1" applyAlignment="1" applyProtection="1"/>
    <xf numFmtId="2" fontId="1" fillId="0" borderId="1" xfId="9" applyNumberFormat="1" applyFont="1" applyBorder="1" applyAlignment="1" applyProtection="1">
      <alignment horizontal="center" vertical="center"/>
    </xf>
    <xf numFmtId="0" fontId="2" fillId="0" borderId="1" xfId="0" applyFont="1" applyBorder="1" applyAlignment="1" applyProtection="1">
      <alignment horizontal="center" vertical="center"/>
    </xf>
    <xf numFmtId="43" fontId="1" fillId="0" borderId="1" xfId="9" applyFont="1" applyBorder="1" applyAlignment="1" applyProtection="1">
      <alignment horizontal="center" vertical="center"/>
    </xf>
    <xf numFmtId="0" fontId="2" fillId="0" borderId="28" xfId="0" applyFont="1" applyBorder="1" applyAlignment="1" applyProtection="1">
      <alignment horizontal="center" vertical="center"/>
    </xf>
    <xf numFmtId="43" fontId="1" fillId="0" borderId="28" xfId="9" applyFont="1" applyFill="1" applyBorder="1" applyAlignment="1" applyProtection="1">
      <alignment horizontal="center" vertical="center"/>
    </xf>
    <xf numFmtId="0" fontId="2" fillId="0" borderId="28" xfId="0" applyFont="1" applyFill="1" applyBorder="1" applyAlignment="1" applyProtection="1">
      <alignment horizontal="center" vertical="center"/>
    </xf>
    <xf numFmtId="0" fontId="1" fillId="0" borderId="1" xfId="9" applyNumberFormat="1" applyFont="1" applyBorder="1" applyAlignment="1" applyProtection="1">
      <alignment horizontal="center" vertical="center"/>
    </xf>
    <xf numFmtId="0" fontId="2" fillId="0" borderId="0" xfId="1" applyFont="1" applyBorder="1" applyAlignment="1" applyProtection="1">
      <alignment horizontal="center"/>
    </xf>
    <xf numFmtId="0" fontId="2" fillId="0" borderId="0" xfId="1" applyFont="1" applyBorder="1" applyAlignment="1" applyProtection="1">
      <alignment horizontal="left" vertical="center"/>
    </xf>
    <xf numFmtId="43" fontId="2" fillId="0" borderId="1" xfId="2" applyNumberFormat="1" applyFont="1" applyFill="1" applyBorder="1" applyAlignment="1" applyProtection="1">
      <alignment horizontal="left"/>
    </xf>
    <xf numFmtId="2" fontId="1" fillId="0" borderId="1" xfId="1" applyNumberFormat="1" applyFill="1" applyBorder="1" applyProtection="1">
      <protection locked="0"/>
    </xf>
    <xf numFmtId="0" fontId="7" fillId="3" borderId="1" xfId="1" applyFont="1" applyFill="1" applyBorder="1" applyAlignment="1" applyProtection="1">
      <alignment horizontal="left"/>
      <protection locked="0"/>
    </xf>
    <xf numFmtId="0" fontId="2" fillId="0" borderId="1" xfId="1" applyFont="1" applyBorder="1" applyAlignment="1" applyProtection="1">
      <alignment horizontal="center"/>
      <protection locked="0"/>
    </xf>
    <xf numFmtId="0" fontId="2" fillId="0" borderId="1" xfId="1" applyFont="1" applyBorder="1" applyAlignment="1" applyProtection="1">
      <alignment horizontal="center" vertical="center" wrapText="1"/>
      <protection locked="0"/>
    </xf>
    <xf numFmtId="44" fontId="16" fillId="0" borderId="30" xfId="5" applyNumberFormat="1" applyFont="1" applyBorder="1" applyAlignment="1" applyProtection="1">
      <protection locked="0"/>
    </xf>
    <xf numFmtId="0" fontId="2" fillId="3" borderId="18" xfId="1" applyFont="1" applyFill="1" applyBorder="1" applyAlignment="1" applyProtection="1">
      <alignment horizontal="center" vertical="center"/>
    </xf>
    <xf numFmtId="0" fontId="2" fillId="3" borderId="19" xfId="1" applyFont="1" applyFill="1" applyBorder="1" applyAlignment="1" applyProtection="1">
      <alignment horizontal="center" vertical="center"/>
    </xf>
    <xf numFmtId="0" fontId="2" fillId="3" borderId="20" xfId="1" applyFont="1" applyFill="1" applyBorder="1" applyAlignment="1" applyProtection="1">
      <alignment horizontal="center" vertical="center"/>
    </xf>
    <xf numFmtId="0" fontId="2" fillId="0" borderId="11" xfId="1" applyFont="1" applyBorder="1" applyAlignment="1" applyProtection="1">
      <alignment horizontal="center" vertical="center"/>
    </xf>
    <xf numFmtId="0" fontId="2" fillId="0" borderId="21" xfId="1" applyFont="1" applyBorder="1" applyAlignment="1" applyProtection="1">
      <alignment horizontal="center" vertical="center"/>
    </xf>
    <xf numFmtId="0" fontId="5" fillId="0" borderId="4" xfId="1" applyFont="1" applyBorder="1" applyAlignment="1" applyProtection="1">
      <alignment horizontal="center"/>
    </xf>
    <xf numFmtId="0" fontId="5" fillId="0" borderId="22" xfId="1" applyFont="1" applyBorder="1" applyAlignment="1" applyProtection="1">
      <alignment horizontal="center"/>
    </xf>
    <xf numFmtId="0" fontId="1" fillId="0" borderId="1" xfId="1" applyBorder="1" applyAlignment="1" applyProtection="1">
      <alignment horizontal="center" vertical="center"/>
    </xf>
    <xf numFmtId="0" fontId="5" fillId="0" borderId="24" xfId="1" applyFont="1" applyBorder="1" applyAlignment="1" applyProtection="1">
      <alignment horizontal="center" textRotation="90" wrapText="1"/>
    </xf>
    <xf numFmtId="0" fontId="5" fillId="0" borderId="25" xfId="1" applyFont="1" applyBorder="1" applyAlignment="1" applyProtection="1">
      <alignment horizontal="center" textRotation="90" wrapText="1"/>
    </xf>
    <xf numFmtId="0" fontId="5" fillId="0" borderId="29" xfId="1" applyFont="1" applyBorder="1" applyAlignment="1" applyProtection="1">
      <alignment horizontal="center" textRotation="90" wrapText="1"/>
    </xf>
    <xf numFmtId="0" fontId="1" fillId="0" borderId="28" xfId="1" applyBorder="1" applyAlignment="1" applyProtection="1">
      <alignment horizontal="center" vertical="center"/>
    </xf>
    <xf numFmtId="0" fontId="1" fillId="0" borderId="0" xfId="1" applyBorder="1" applyAlignment="1" applyProtection="1">
      <alignment horizontal="center"/>
    </xf>
    <xf numFmtId="0" fontId="2" fillId="0" borderId="0" xfId="1" applyFont="1" applyBorder="1" applyAlignment="1" applyProtection="1">
      <alignment horizontal="right"/>
    </xf>
    <xf numFmtId="0" fontId="2" fillId="0" borderId="0" xfId="1" applyFont="1" applyBorder="1" applyAlignment="1" applyProtection="1">
      <alignment horizontal="left"/>
    </xf>
    <xf numFmtId="0" fontId="2" fillId="0" borderId="16" xfId="1" applyFont="1" applyBorder="1" applyAlignment="1" applyProtection="1">
      <alignment horizontal="center"/>
    </xf>
    <xf numFmtId="0" fontId="2" fillId="0" borderId="0" xfId="1" applyFont="1" applyBorder="1" applyAlignment="1" applyProtection="1">
      <alignment horizontal="center"/>
    </xf>
    <xf numFmtId="0" fontId="2" fillId="0" borderId="2" xfId="1" applyFont="1" applyFill="1" applyBorder="1" applyAlignment="1" applyProtection="1">
      <alignment horizontal="center" vertical="center" textRotation="90" wrapText="1"/>
    </xf>
    <xf numFmtId="0" fontId="2" fillId="0" borderId="3" xfId="1" applyFont="1" applyFill="1" applyBorder="1" applyAlignment="1" applyProtection="1">
      <alignment horizontal="center" vertical="center" textRotation="90" wrapText="1"/>
    </xf>
    <xf numFmtId="0" fontId="2" fillId="0" borderId="4" xfId="1" applyFont="1" applyFill="1" applyBorder="1" applyAlignment="1" applyProtection="1">
      <alignment horizontal="center" vertical="center" textRotation="90" wrapText="1"/>
    </xf>
    <xf numFmtId="0" fontId="2" fillId="0" borderId="2" xfId="1" applyFont="1" applyBorder="1" applyAlignment="1" applyProtection="1">
      <alignment horizontal="center" vertical="center" textRotation="90" wrapText="1"/>
    </xf>
    <xf numFmtId="0" fontId="2" fillId="0" borderId="3" xfId="1" applyFont="1" applyBorder="1" applyAlignment="1" applyProtection="1">
      <alignment horizontal="center" vertical="center" textRotation="90" wrapText="1"/>
    </xf>
    <xf numFmtId="0" fontId="2" fillId="0" borderId="4" xfId="1" applyFont="1" applyBorder="1" applyAlignment="1" applyProtection="1">
      <alignment horizontal="center" vertical="center" textRotation="90" wrapText="1"/>
    </xf>
    <xf numFmtId="0" fontId="4" fillId="0" borderId="8" xfId="1" applyFont="1" applyBorder="1" applyAlignment="1" applyProtection="1">
      <alignment horizontal="left" vertical="center" wrapText="1"/>
      <protection locked="0"/>
    </xf>
    <xf numFmtId="0" fontId="5" fillId="0" borderId="9" xfId="1" applyFont="1" applyBorder="1" applyAlignment="1" applyProtection="1">
      <alignment horizontal="left" vertical="center" wrapText="1"/>
      <protection locked="0"/>
    </xf>
    <xf numFmtId="0" fontId="5" fillId="0" borderId="10" xfId="1" applyFont="1" applyBorder="1" applyAlignment="1" applyProtection="1">
      <alignment horizontal="left" vertical="center" wrapText="1"/>
      <protection locked="0"/>
    </xf>
    <xf numFmtId="0" fontId="5" fillId="0" borderId="11" xfId="1" applyFont="1" applyBorder="1" applyAlignment="1" applyProtection="1">
      <alignment horizontal="left" vertical="center" wrapText="1"/>
      <protection locked="0"/>
    </xf>
    <xf numFmtId="0" fontId="5" fillId="0" borderId="0" xfId="1" applyFont="1" applyBorder="1" applyAlignment="1" applyProtection="1">
      <alignment horizontal="left" vertical="center" wrapText="1"/>
      <protection locked="0"/>
    </xf>
    <xf numFmtId="0" fontId="5" fillId="0" borderId="12" xfId="1" applyFont="1" applyBorder="1" applyAlignment="1" applyProtection="1">
      <alignment horizontal="left" vertical="center" wrapText="1"/>
      <protection locked="0"/>
    </xf>
    <xf numFmtId="0" fontId="5" fillId="0" borderId="13" xfId="1" applyFont="1" applyBorder="1" applyAlignment="1" applyProtection="1">
      <alignment horizontal="left" vertical="center" wrapText="1"/>
      <protection locked="0"/>
    </xf>
    <xf numFmtId="0" fontId="5" fillId="0" borderId="14" xfId="1" applyFont="1" applyBorder="1" applyAlignment="1" applyProtection="1">
      <alignment horizontal="left" vertical="center" wrapText="1"/>
      <protection locked="0"/>
    </xf>
    <xf numFmtId="0" fontId="5" fillId="0" borderId="15" xfId="1" applyFont="1" applyBorder="1" applyAlignment="1" applyProtection="1">
      <alignment horizontal="left" vertical="center" wrapText="1"/>
      <protection locked="0"/>
    </xf>
    <xf numFmtId="0" fontId="3" fillId="2" borderId="7" xfId="1" applyFont="1" applyFill="1" applyBorder="1" applyAlignment="1" applyProtection="1">
      <alignment horizontal="left" vertical="center"/>
      <protection locked="0"/>
    </xf>
    <xf numFmtId="0" fontId="3" fillId="2" borderId="5" xfId="1" applyFont="1" applyFill="1" applyBorder="1" applyAlignment="1" applyProtection="1">
      <alignment horizontal="left" vertical="center"/>
      <protection locked="0"/>
    </xf>
    <xf numFmtId="0" fontId="3" fillId="2" borderId="6" xfId="1" applyFont="1" applyFill="1" applyBorder="1" applyAlignment="1" applyProtection="1">
      <alignment horizontal="left" vertical="center"/>
      <protection locked="0"/>
    </xf>
    <xf numFmtId="0" fontId="1" fillId="0" borderId="7" xfId="1" applyFill="1" applyBorder="1" applyAlignment="1" applyProtection="1">
      <alignment horizontal="center"/>
      <protection locked="0"/>
    </xf>
    <xf numFmtId="0" fontId="1" fillId="0" borderId="5" xfId="1" applyFill="1" applyBorder="1" applyAlignment="1" applyProtection="1">
      <alignment horizontal="center"/>
      <protection locked="0"/>
    </xf>
    <xf numFmtId="0" fontId="1" fillId="0" borderId="6" xfId="1" applyFill="1" applyBorder="1" applyAlignment="1" applyProtection="1">
      <alignment horizontal="center"/>
      <protection locked="0"/>
    </xf>
    <xf numFmtId="0" fontId="15" fillId="7" borderId="30" xfId="0" applyFont="1" applyFill="1" applyBorder="1" applyAlignment="1" applyProtection="1">
      <alignment horizontal="center" vertical="center"/>
    </xf>
    <xf numFmtId="0" fontId="15" fillId="7" borderId="32" xfId="0" applyFont="1" applyFill="1" applyBorder="1" applyAlignment="1" applyProtection="1">
      <alignment horizontal="center" vertical="center"/>
    </xf>
    <xf numFmtId="0" fontId="12" fillId="7" borderId="30" xfId="0" applyFont="1" applyFill="1" applyBorder="1" applyAlignment="1" applyProtection="1">
      <alignment horizontal="center"/>
    </xf>
    <xf numFmtId="0" fontId="12" fillId="7" borderId="31" xfId="0" applyFont="1" applyFill="1" applyBorder="1" applyAlignment="1" applyProtection="1">
      <alignment horizontal="center"/>
    </xf>
    <xf numFmtId="0" fontId="12" fillId="7" borderId="32" xfId="0" applyFont="1" applyFill="1" applyBorder="1" applyAlignment="1" applyProtection="1">
      <alignment horizontal="center"/>
    </xf>
  </cellXfs>
  <cellStyles count="10">
    <cellStyle name="Euro" xfId="4"/>
    <cellStyle name="Migliaia" xfId="9" builtinId="3"/>
    <cellStyle name="Migliaia (0)_Dati Generali" xfId="7"/>
    <cellStyle name="Migliaia 2" xfId="2"/>
    <cellStyle name="Normale" xfId="0" builtinId="0"/>
    <cellStyle name="Normale 2" xfId="1"/>
    <cellStyle name="Percentuale" xfId="6" builtinId="5"/>
    <cellStyle name="Percentuale 2" xfId="3"/>
    <cellStyle name="Valuta" xfId="5" builtinId="4"/>
    <cellStyle name="Valuta (0)_Dati Generali" xfId="8"/>
  </cellStyles>
  <dxfs count="7">
    <dxf>
      <font>
        <color theme="0"/>
      </font>
    </dxf>
    <dxf>
      <font>
        <color theme="0"/>
      </font>
    </dxf>
    <dxf>
      <font>
        <color theme="0"/>
      </font>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Z\Documents%20and%20Settings\MARRAS_MR.PRATICHE\Desktop\Master%20istruttoria1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Documents%20and%20Settings\DELEDDA\Documenti\Fondi%20SFIRS\SE.PI.%20Formaggi%20Srl\SFIR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grafica"/>
      <sheetName val="risultanze"/>
      <sheetName val="commenti"/>
      <sheetName val="proposta"/>
      <sheetName val="chklst"/>
      <sheetName val="note"/>
      <sheetName val="elenchi"/>
    </sheetNames>
    <sheetDataSet>
      <sheetData sheetId="0"/>
      <sheetData sheetId="1"/>
      <sheetData sheetId="2"/>
      <sheetData sheetId="3"/>
      <sheetData sheetId="4"/>
      <sheetData sheetId="5"/>
      <sheetData sheetId="6">
        <row r="2">
          <cell r="F2" t="str">
            <v>favorevole</v>
          </cell>
          <cell r="J2" t="str">
            <v>nuovo finanziamento</v>
          </cell>
        </row>
        <row r="3">
          <cell r="F3" t="str">
            <v>contrario</v>
          </cell>
          <cell r="J3" t="str">
            <v>rifinanziamento</v>
          </cell>
        </row>
        <row r="11">
          <cell r="H11" t="str">
            <v>investimento</v>
          </cell>
        </row>
        <row r="12">
          <cell r="H12" t="str">
            <v>altro</v>
          </cell>
        </row>
        <row r="16">
          <cell r="H16" t="str">
            <v>crescita/innovazione</v>
          </cell>
        </row>
        <row r="17">
          <cell r="H17" t="str">
            <v>sviluppo filiere</v>
          </cell>
        </row>
        <row r="18">
          <cell r="H18" t="str">
            <v>altro</v>
          </cell>
        </row>
        <row r="19">
          <cell r="H19" t="str">
            <v>-----</v>
          </cell>
        </row>
        <row r="23">
          <cell r="H23" t="str">
            <v>controgaranzia</v>
          </cell>
        </row>
        <row r="24">
          <cell r="H24" t="str">
            <v>cogaranzia</v>
          </cell>
        </row>
        <row r="28">
          <cell r="H28" t="str">
            <v>sussidiaria</v>
          </cell>
        </row>
        <row r="29">
          <cell r="H29" t="str">
            <v>prima richiesta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ina 1"/>
      <sheetName val="pagina 2"/>
      <sheetName val="pagina 3"/>
      <sheetName val="pagina 4"/>
      <sheetName val="pagina 5"/>
      <sheetName val="pagina 6"/>
      <sheetName val="SFIRS"/>
      <sheetName val="Elenco LIRE"/>
    </sheetNames>
    <sheetDataSet>
      <sheetData sheetId="0"/>
      <sheetData sheetId="1"/>
      <sheetData sheetId="2"/>
      <sheetData sheetId="3"/>
      <sheetData sheetId="4"/>
      <sheetData sheetId="5"/>
      <sheetData sheetId="6" refreshError="1"/>
      <sheetData sheetId="7"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oglio1" enableFormatConditionsCalculation="0">
    <tabColor rgb="FF00B050"/>
    <pageSetUpPr fitToPage="1"/>
  </sheetPr>
  <dimension ref="A1:I84"/>
  <sheetViews>
    <sheetView showGridLines="0" tabSelected="1" workbookViewId="0">
      <selection activeCell="B2" sqref="B2"/>
    </sheetView>
  </sheetViews>
  <sheetFormatPr defaultColWidth="8.85546875" defaultRowHeight="12.75" x14ac:dyDescent="0.2"/>
  <cols>
    <col min="1" max="1" width="3.42578125" style="4" customWidth="1"/>
    <col min="2" max="2" width="38" style="4" customWidth="1"/>
    <col min="3" max="5" width="19.7109375" style="4" customWidth="1"/>
    <col min="6" max="6" width="7.140625" style="4" customWidth="1"/>
    <col min="7" max="7" width="9.28515625" style="4" customWidth="1"/>
    <col min="8" max="8" width="1.28515625" style="4" customWidth="1"/>
    <col min="9" max="249" width="8.85546875" style="4"/>
    <col min="250" max="250" width="3.42578125" style="4" customWidth="1"/>
    <col min="251" max="251" width="38" style="4" customWidth="1"/>
    <col min="252" max="252" width="14.42578125" style="4" customWidth="1"/>
    <col min="253" max="253" width="14.28515625" style="4" customWidth="1"/>
    <col min="254" max="254" width="13.7109375" style="4" customWidth="1"/>
    <col min="255" max="255" width="7.140625" style="4" customWidth="1"/>
    <col min="256" max="256" width="9.28515625" style="4" customWidth="1"/>
    <col min="257" max="257" width="1.28515625" style="4" customWidth="1"/>
    <col min="258" max="259" width="8.85546875" style="4"/>
    <col min="260" max="260" width="16.42578125" style="4" customWidth="1"/>
    <col min="261" max="505" width="8.85546875" style="4"/>
    <col min="506" max="506" width="3.42578125" style="4" customWidth="1"/>
    <col min="507" max="507" width="38" style="4" customWidth="1"/>
    <col min="508" max="508" width="14.42578125" style="4" customWidth="1"/>
    <col min="509" max="509" width="14.28515625" style="4" customWidth="1"/>
    <col min="510" max="510" width="13.7109375" style="4" customWidth="1"/>
    <col min="511" max="511" width="7.140625" style="4" customWidth="1"/>
    <col min="512" max="512" width="9.28515625" style="4" customWidth="1"/>
    <col min="513" max="513" width="1.28515625" style="4" customWidth="1"/>
    <col min="514" max="515" width="8.85546875" style="4"/>
    <col min="516" max="516" width="16.42578125" style="4" customWidth="1"/>
    <col min="517" max="761" width="8.85546875" style="4"/>
    <col min="762" max="762" width="3.42578125" style="4" customWidth="1"/>
    <col min="763" max="763" width="38" style="4" customWidth="1"/>
    <col min="764" max="764" width="14.42578125" style="4" customWidth="1"/>
    <col min="765" max="765" width="14.28515625" style="4" customWidth="1"/>
    <col min="766" max="766" width="13.7109375" style="4" customWidth="1"/>
    <col min="767" max="767" width="7.140625" style="4" customWidth="1"/>
    <col min="768" max="768" width="9.28515625" style="4" customWidth="1"/>
    <col min="769" max="769" width="1.28515625" style="4" customWidth="1"/>
    <col min="770" max="771" width="8.85546875" style="4"/>
    <col min="772" max="772" width="16.42578125" style="4" customWidth="1"/>
    <col min="773" max="1017" width="8.85546875" style="4"/>
    <col min="1018" max="1018" width="3.42578125" style="4" customWidth="1"/>
    <col min="1019" max="1019" width="38" style="4" customWidth="1"/>
    <col min="1020" max="1020" width="14.42578125" style="4" customWidth="1"/>
    <col min="1021" max="1021" width="14.28515625" style="4" customWidth="1"/>
    <col min="1022" max="1022" width="13.7109375" style="4" customWidth="1"/>
    <col min="1023" max="1023" width="7.140625" style="4" customWidth="1"/>
    <col min="1024" max="1024" width="9.28515625" style="4" customWidth="1"/>
    <col min="1025" max="1025" width="1.28515625" style="4" customWidth="1"/>
    <col min="1026" max="1027" width="8.85546875" style="4"/>
    <col min="1028" max="1028" width="16.42578125" style="4" customWidth="1"/>
    <col min="1029" max="1273" width="8.85546875" style="4"/>
    <col min="1274" max="1274" width="3.42578125" style="4" customWidth="1"/>
    <col min="1275" max="1275" width="38" style="4" customWidth="1"/>
    <col min="1276" max="1276" width="14.42578125" style="4" customWidth="1"/>
    <col min="1277" max="1277" width="14.28515625" style="4" customWidth="1"/>
    <col min="1278" max="1278" width="13.7109375" style="4" customWidth="1"/>
    <col min="1279" max="1279" width="7.140625" style="4" customWidth="1"/>
    <col min="1280" max="1280" width="9.28515625" style="4" customWidth="1"/>
    <col min="1281" max="1281" width="1.28515625" style="4" customWidth="1"/>
    <col min="1282" max="1283" width="8.85546875" style="4"/>
    <col min="1284" max="1284" width="16.42578125" style="4" customWidth="1"/>
    <col min="1285" max="1529" width="8.85546875" style="4"/>
    <col min="1530" max="1530" width="3.42578125" style="4" customWidth="1"/>
    <col min="1531" max="1531" width="38" style="4" customWidth="1"/>
    <col min="1532" max="1532" width="14.42578125" style="4" customWidth="1"/>
    <col min="1533" max="1533" width="14.28515625" style="4" customWidth="1"/>
    <col min="1534" max="1534" width="13.7109375" style="4" customWidth="1"/>
    <col min="1535" max="1535" width="7.140625" style="4" customWidth="1"/>
    <col min="1536" max="1536" width="9.28515625" style="4" customWidth="1"/>
    <col min="1537" max="1537" width="1.28515625" style="4" customWidth="1"/>
    <col min="1538" max="1539" width="8.85546875" style="4"/>
    <col min="1540" max="1540" width="16.42578125" style="4" customWidth="1"/>
    <col min="1541" max="1785" width="8.85546875" style="4"/>
    <col min="1786" max="1786" width="3.42578125" style="4" customWidth="1"/>
    <col min="1787" max="1787" width="38" style="4" customWidth="1"/>
    <col min="1788" max="1788" width="14.42578125" style="4" customWidth="1"/>
    <col min="1789" max="1789" width="14.28515625" style="4" customWidth="1"/>
    <col min="1790" max="1790" width="13.7109375" style="4" customWidth="1"/>
    <col min="1791" max="1791" width="7.140625" style="4" customWidth="1"/>
    <col min="1792" max="1792" width="9.28515625" style="4" customWidth="1"/>
    <col min="1793" max="1793" width="1.28515625" style="4" customWidth="1"/>
    <col min="1794" max="1795" width="8.85546875" style="4"/>
    <col min="1796" max="1796" width="16.42578125" style="4" customWidth="1"/>
    <col min="1797" max="2041" width="8.85546875" style="4"/>
    <col min="2042" max="2042" width="3.42578125" style="4" customWidth="1"/>
    <col min="2043" max="2043" width="38" style="4" customWidth="1"/>
    <col min="2044" max="2044" width="14.42578125" style="4" customWidth="1"/>
    <col min="2045" max="2045" width="14.28515625" style="4" customWidth="1"/>
    <col min="2046" max="2046" width="13.7109375" style="4" customWidth="1"/>
    <col min="2047" max="2047" width="7.140625" style="4" customWidth="1"/>
    <col min="2048" max="2048" width="9.28515625" style="4" customWidth="1"/>
    <col min="2049" max="2049" width="1.28515625" style="4" customWidth="1"/>
    <col min="2050" max="2051" width="8.85546875" style="4"/>
    <col min="2052" max="2052" width="16.42578125" style="4" customWidth="1"/>
    <col min="2053" max="2297" width="8.85546875" style="4"/>
    <col min="2298" max="2298" width="3.42578125" style="4" customWidth="1"/>
    <col min="2299" max="2299" width="38" style="4" customWidth="1"/>
    <col min="2300" max="2300" width="14.42578125" style="4" customWidth="1"/>
    <col min="2301" max="2301" width="14.28515625" style="4" customWidth="1"/>
    <col min="2302" max="2302" width="13.7109375" style="4" customWidth="1"/>
    <col min="2303" max="2303" width="7.140625" style="4" customWidth="1"/>
    <col min="2304" max="2304" width="9.28515625" style="4" customWidth="1"/>
    <col min="2305" max="2305" width="1.28515625" style="4" customWidth="1"/>
    <col min="2306" max="2307" width="8.85546875" style="4"/>
    <col min="2308" max="2308" width="16.42578125" style="4" customWidth="1"/>
    <col min="2309" max="2553" width="8.85546875" style="4"/>
    <col min="2554" max="2554" width="3.42578125" style="4" customWidth="1"/>
    <col min="2555" max="2555" width="38" style="4" customWidth="1"/>
    <col min="2556" max="2556" width="14.42578125" style="4" customWidth="1"/>
    <col min="2557" max="2557" width="14.28515625" style="4" customWidth="1"/>
    <col min="2558" max="2558" width="13.7109375" style="4" customWidth="1"/>
    <col min="2559" max="2559" width="7.140625" style="4" customWidth="1"/>
    <col min="2560" max="2560" width="9.28515625" style="4" customWidth="1"/>
    <col min="2561" max="2561" width="1.28515625" style="4" customWidth="1"/>
    <col min="2562" max="2563" width="8.85546875" style="4"/>
    <col min="2564" max="2564" width="16.42578125" style="4" customWidth="1"/>
    <col min="2565" max="2809" width="8.85546875" style="4"/>
    <col min="2810" max="2810" width="3.42578125" style="4" customWidth="1"/>
    <col min="2811" max="2811" width="38" style="4" customWidth="1"/>
    <col min="2812" max="2812" width="14.42578125" style="4" customWidth="1"/>
    <col min="2813" max="2813" width="14.28515625" style="4" customWidth="1"/>
    <col min="2814" max="2814" width="13.7109375" style="4" customWidth="1"/>
    <col min="2815" max="2815" width="7.140625" style="4" customWidth="1"/>
    <col min="2816" max="2816" width="9.28515625" style="4" customWidth="1"/>
    <col min="2817" max="2817" width="1.28515625" style="4" customWidth="1"/>
    <col min="2818" max="2819" width="8.85546875" style="4"/>
    <col min="2820" max="2820" width="16.42578125" style="4" customWidth="1"/>
    <col min="2821" max="3065" width="8.85546875" style="4"/>
    <col min="3066" max="3066" width="3.42578125" style="4" customWidth="1"/>
    <col min="3067" max="3067" width="38" style="4" customWidth="1"/>
    <col min="3068" max="3068" width="14.42578125" style="4" customWidth="1"/>
    <col min="3069" max="3069" width="14.28515625" style="4" customWidth="1"/>
    <col min="3070" max="3070" width="13.7109375" style="4" customWidth="1"/>
    <col min="3071" max="3071" width="7.140625" style="4" customWidth="1"/>
    <col min="3072" max="3072" width="9.28515625" style="4" customWidth="1"/>
    <col min="3073" max="3073" width="1.28515625" style="4" customWidth="1"/>
    <col min="3074" max="3075" width="8.85546875" style="4"/>
    <col min="3076" max="3076" width="16.42578125" style="4" customWidth="1"/>
    <col min="3077" max="3321" width="8.85546875" style="4"/>
    <col min="3322" max="3322" width="3.42578125" style="4" customWidth="1"/>
    <col min="3323" max="3323" width="38" style="4" customWidth="1"/>
    <col min="3324" max="3324" width="14.42578125" style="4" customWidth="1"/>
    <col min="3325" max="3325" width="14.28515625" style="4" customWidth="1"/>
    <col min="3326" max="3326" width="13.7109375" style="4" customWidth="1"/>
    <col min="3327" max="3327" width="7.140625" style="4" customWidth="1"/>
    <col min="3328" max="3328" width="9.28515625" style="4" customWidth="1"/>
    <col min="3329" max="3329" width="1.28515625" style="4" customWidth="1"/>
    <col min="3330" max="3331" width="8.85546875" style="4"/>
    <col min="3332" max="3332" width="16.42578125" style="4" customWidth="1"/>
    <col min="3333" max="3577" width="8.85546875" style="4"/>
    <col min="3578" max="3578" width="3.42578125" style="4" customWidth="1"/>
    <col min="3579" max="3579" width="38" style="4" customWidth="1"/>
    <col min="3580" max="3580" width="14.42578125" style="4" customWidth="1"/>
    <col min="3581" max="3581" width="14.28515625" style="4" customWidth="1"/>
    <col min="3582" max="3582" width="13.7109375" style="4" customWidth="1"/>
    <col min="3583" max="3583" width="7.140625" style="4" customWidth="1"/>
    <col min="3584" max="3584" width="9.28515625" style="4" customWidth="1"/>
    <col min="3585" max="3585" width="1.28515625" style="4" customWidth="1"/>
    <col min="3586" max="3587" width="8.85546875" style="4"/>
    <col min="3588" max="3588" width="16.42578125" style="4" customWidth="1"/>
    <col min="3589" max="3833" width="8.85546875" style="4"/>
    <col min="3834" max="3834" width="3.42578125" style="4" customWidth="1"/>
    <col min="3835" max="3835" width="38" style="4" customWidth="1"/>
    <col min="3836" max="3836" width="14.42578125" style="4" customWidth="1"/>
    <col min="3837" max="3837" width="14.28515625" style="4" customWidth="1"/>
    <col min="3838" max="3838" width="13.7109375" style="4" customWidth="1"/>
    <col min="3839" max="3839" width="7.140625" style="4" customWidth="1"/>
    <col min="3840" max="3840" width="9.28515625" style="4" customWidth="1"/>
    <col min="3841" max="3841" width="1.28515625" style="4" customWidth="1"/>
    <col min="3842" max="3843" width="8.85546875" style="4"/>
    <col min="3844" max="3844" width="16.42578125" style="4" customWidth="1"/>
    <col min="3845" max="4089" width="8.85546875" style="4"/>
    <col min="4090" max="4090" width="3.42578125" style="4" customWidth="1"/>
    <col min="4091" max="4091" width="38" style="4" customWidth="1"/>
    <col min="4092" max="4092" width="14.42578125" style="4" customWidth="1"/>
    <col min="4093" max="4093" width="14.28515625" style="4" customWidth="1"/>
    <col min="4094" max="4094" width="13.7109375" style="4" customWidth="1"/>
    <col min="4095" max="4095" width="7.140625" style="4" customWidth="1"/>
    <col min="4096" max="4096" width="9.28515625" style="4" customWidth="1"/>
    <col min="4097" max="4097" width="1.28515625" style="4" customWidth="1"/>
    <col min="4098" max="4099" width="8.85546875" style="4"/>
    <col min="4100" max="4100" width="16.42578125" style="4" customWidth="1"/>
    <col min="4101" max="4345" width="8.85546875" style="4"/>
    <col min="4346" max="4346" width="3.42578125" style="4" customWidth="1"/>
    <col min="4347" max="4347" width="38" style="4" customWidth="1"/>
    <col min="4348" max="4348" width="14.42578125" style="4" customWidth="1"/>
    <col min="4349" max="4349" width="14.28515625" style="4" customWidth="1"/>
    <col min="4350" max="4350" width="13.7109375" style="4" customWidth="1"/>
    <col min="4351" max="4351" width="7.140625" style="4" customWidth="1"/>
    <col min="4352" max="4352" width="9.28515625" style="4" customWidth="1"/>
    <col min="4353" max="4353" width="1.28515625" style="4" customWidth="1"/>
    <col min="4354" max="4355" width="8.85546875" style="4"/>
    <col min="4356" max="4356" width="16.42578125" style="4" customWidth="1"/>
    <col min="4357" max="4601" width="8.85546875" style="4"/>
    <col min="4602" max="4602" width="3.42578125" style="4" customWidth="1"/>
    <col min="4603" max="4603" width="38" style="4" customWidth="1"/>
    <col min="4604" max="4604" width="14.42578125" style="4" customWidth="1"/>
    <col min="4605" max="4605" width="14.28515625" style="4" customWidth="1"/>
    <col min="4606" max="4606" width="13.7109375" style="4" customWidth="1"/>
    <col min="4607" max="4607" width="7.140625" style="4" customWidth="1"/>
    <col min="4608" max="4608" width="9.28515625" style="4" customWidth="1"/>
    <col min="4609" max="4609" width="1.28515625" style="4" customWidth="1"/>
    <col min="4610" max="4611" width="8.85546875" style="4"/>
    <col min="4612" max="4612" width="16.42578125" style="4" customWidth="1"/>
    <col min="4613" max="4857" width="8.85546875" style="4"/>
    <col min="4858" max="4858" width="3.42578125" style="4" customWidth="1"/>
    <col min="4859" max="4859" width="38" style="4" customWidth="1"/>
    <col min="4860" max="4860" width="14.42578125" style="4" customWidth="1"/>
    <col min="4861" max="4861" width="14.28515625" style="4" customWidth="1"/>
    <col min="4862" max="4862" width="13.7109375" style="4" customWidth="1"/>
    <col min="4863" max="4863" width="7.140625" style="4" customWidth="1"/>
    <col min="4864" max="4864" width="9.28515625" style="4" customWidth="1"/>
    <col min="4865" max="4865" width="1.28515625" style="4" customWidth="1"/>
    <col min="4866" max="4867" width="8.85546875" style="4"/>
    <col min="4868" max="4868" width="16.42578125" style="4" customWidth="1"/>
    <col min="4869" max="5113" width="8.85546875" style="4"/>
    <col min="5114" max="5114" width="3.42578125" style="4" customWidth="1"/>
    <col min="5115" max="5115" width="38" style="4" customWidth="1"/>
    <col min="5116" max="5116" width="14.42578125" style="4" customWidth="1"/>
    <col min="5117" max="5117" width="14.28515625" style="4" customWidth="1"/>
    <col min="5118" max="5118" width="13.7109375" style="4" customWidth="1"/>
    <col min="5119" max="5119" width="7.140625" style="4" customWidth="1"/>
    <col min="5120" max="5120" width="9.28515625" style="4" customWidth="1"/>
    <col min="5121" max="5121" width="1.28515625" style="4" customWidth="1"/>
    <col min="5122" max="5123" width="8.85546875" style="4"/>
    <col min="5124" max="5124" width="16.42578125" style="4" customWidth="1"/>
    <col min="5125" max="5369" width="8.85546875" style="4"/>
    <col min="5370" max="5370" width="3.42578125" style="4" customWidth="1"/>
    <col min="5371" max="5371" width="38" style="4" customWidth="1"/>
    <col min="5372" max="5372" width="14.42578125" style="4" customWidth="1"/>
    <col min="5373" max="5373" width="14.28515625" style="4" customWidth="1"/>
    <col min="5374" max="5374" width="13.7109375" style="4" customWidth="1"/>
    <col min="5375" max="5375" width="7.140625" style="4" customWidth="1"/>
    <col min="5376" max="5376" width="9.28515625" style="4" customWidth="1"/>
    <col min="5377" max="5377" width="1.28515625" style="4" customWidth="1"/>
    <col min="5378" max="5379" width="8.85546875" style="4"/>
    <col min="5380" max="5380" width="16.42578125" style="4" customWidth="1"/>
    <col min="5381" max="5625" width="8.85546875" style="4"/>
    <col min="5626" max="5626" width="3.42578125" style="4" customWidth="1"/>
    <col min="5627" max="5627" width="38" style="4" customWidth="1"/>
    <col min="5628" max="5628" width="14.42578125" style="4" customWidth="1"/>
    <col min="5629" max="5629" width="14.28515625" style="4" customWidth="1"/>
    <col min="5630" max="5630" width="13.7109375" style="4" customWidth="1"/>
    <col min="5631" max="5631" width="7.140625" style="4" customWidth="1"/>
    <col min="5632" max="5632" width="9.28515625" style="4" customWidth="1"/>
    <col min="5633" max="5633" width="1.28515625" style="4" customWidth="1"/>
    <col min="5634" max="5635" width="8.85546875" style="4"/>
    <col min="5636" max="5636" width="16.42578125" style="4" customWidth="1"/>
    <col min="5637" max="5881" width="8.85546875" style="4"/>
    <col min="5882" max="5882" width="3.42578125" style="4" customWidth="1"/>
    <col min="5883" max="5883" width="38" style="4" customWidth="1"/>
    <col min="5884" max="5884" width="14.42578125" style="4" customWidth="1"/>
    <col min="5885" max="5885" width="14.28515625" style="4" customWidth="1"/>
    <col min="5886" max="5886" width="13.7109375" style="4" customWidth="1"/>
    <col min="5887" max="5887" width="7.140625" style="4" customWidth="1"/>
    <col min="5888" max="5888" width="9.28515625" style="4" customWidth="1"/>
    <col min="5889" max="5889" width="1.28515625" style="4" customWidth="1"/>
    <col min="5890" max="5891" width="8.85546875" style="4"/>
    <col min="5892" max="5892" width="16.42578125" style="4" customWidth="1"/>
    <col min="5893" max="6137" width="8.85546875" style="4"/>
    <col min="6138" max="6138" width="3.42578125" style="4" customWidth="1"/>
    <col min="6139" max="6139" width="38" style="4" customWidth="1"/>
    <col min="6140" max="6140" width="14.42578125" style="4" customWidth="1"/>
    <col min="6141" max="6141" width="14.28515625" style="4" customWidth="1"/>
    <col min="6142" max="6142" width="13.7109375" style="4" customWidth="1"/>
    <col min="6143" max="6143" width="7.140625" style="4" customWidth="1"/>
    <col min="6144" max="6144" width="9.28515625" style="4" customWidth="1"/>
    <col min="6145" max="6145" width="1.28515625" style="4" customWidth="1"/>
    <col min="6146" max="6147" width="8.85546875" style="4"/>
    <col min="6148" max="6148" width="16.42578125" style="4" customWidth="1"/>
    <col min="6149" max="6393" width="8.85546875" style="4"/>
    <col min="6394" max="6394" width="3.42578125" style="4" customWidth="1"/>
    <col min="6395" max="6395" width="38" style="4" customWidth="1"/>
    <col min="6396" max="6396" width="14.42578125" style="4" customWidth="1"/>
    <col min="6397" max="6397" width="14.28515625" style="4" customWidth="1"/>
    <col min="6398" max="6398" width="13.7109375" style="4" customWidth="1"/>
    <col min="6399" max="6399" width="7.140625" style="4" customWidth="1"/>
    <col min="6400" max="6400" width="9.28515625" style="4" customWidth="1"/>
    <col min="6401" max="6401" width="1.28515625" style="4" customWidth="1"/>
    <col min="6402" max="6403" width="8.85546875" style="4"/>
    <col min="6404" max="6404" width="16.42578125" style="4" customWidth="1"/>
    <col min="6405" max="6649" width="8.85546875" style="4"/>
    <col min="6650" max="6650" width="3.42578125" style="4" customWidth="1"/>
    <col min="6651" max="6651" width="38" style="4" customWidth="1"/>
    <col min="6652" max="6652" width="14.42578125" style="4" customWidth="1"/>
    <col min="6653" max="6653" width="14.28515625" style="4" customWidth="1"/>
    <col min="6654" max="6654" width="13.7109375" style="4" customWidth="1"/>
    <col min="6655" max="6655" width="7.140625" style="4" customWidth="1"/>
    <col min="6656" max="6656" width="9.28515625" style="4" customWidth="1"/>
    <col min="6657" max="6657" width="1.28515625" style="4" customWidth="1"/>
    <col min="6658" max="6659" width="8.85546875" style="4"/>
    <col min="6660" max="6660" width="16.42578125" style="4" customWidth="1"/>
    <col min="6661" max="6905" width="8.85546875" style="4"/>
    <col min="6906" max="6906" width="3.42578125" style="4" customWidth="1"/>
    <col min="6907" max="6907" width="38" style="4" customWidth="1"/>
    <col min="6908" max="6908" width="14.42578125" style="4" customWidth="1"/>
    <col min="6909" max="6909" width="14.28515625" style="4" customWidth="1"/>
    <col min="6910" max="6910" width="13.7109375" style="4" customWidth="1"/>
    <col min="6911" max="6911" width="7.140625" style="4" customWidth="1"/>
    <col min="6912" max="6912" width="9.28515625" style="4" customWidth="1"/>
    <col min="6913" max="6913" width="1.28515625" style="4" customWidth="1"/>
    <col min="6914" max="6915" width="8.85546875" style="4"/>
    <col min="6916" max="6916" width="16.42578125" style="4" customWidth="1"/>
    <col min="6917" max="7161" width="8.85546875" style="4"/>
    <col min="7162" max="7162" width="3.42578125" style="4" customWidth="1"/>
    <col min="7163" max="7163" width="38" style="4" customWidth="1"/>
    <col min="7164" max="7164" width="14.42578125" style="4" customWidth="1"/>
    <col min="7165" max="7165" width="14.28515625" style="4" customWidth="1"/>
    <col min="7166" max="7166" width="13.7109375" style="4" customWidth="1"/>
    <col min="7167" max="7167" width="7.140625" style="4" customWidth="1"/>
    <col min="7168" max="7168" width="9.28515625" style="4" customWidth="1"/>
    <col min="7169" max="7169" width="1.28515625" style="4" customWidth="1"/>
    <col min="7170" max="7171" width="8.85546875" style="4"/>
    <col min="7172" max="7172" width="16.42578125" style="4" customWidth="1"/>
    <col min="7173" max="7417" width="8.85546875" style="4"/>
    <col min="7418" max="7418" width="3.42578125" style="4" customWidth="1"/>
    <col min="7419" max="7419" width="38" style="4" customWidth="1"/>
    <col min="7420" max="7420" width="14.42578125" style="4" customWidth="1"/>
    <col min="7421" max="7421" width="14.28515625" style="4" customWidth="1"/>
    <col min="7422" max="7422" width="13.7109375" style="4" customWidth="1"/>
    <col min="7423" max="7423" width="7.140625" style="4" customWidth="1"/>
    <col min="7424" max="7424" width="9.28515625" style="4" customWidth="1"/>
    <col min="7425" max="7425" width="1.28515625" style="4" customWidth="1"/>
    <col min="7426" max="7427" width="8.85546875" style="4"/>
    <col min="7428" max="7428" width="16.42578125" style="4" customWidth="1"/>
    <col min="7429" max="7673" width="8.85546875" style="4"/>
    <col min="7674" max="7674" width="3.42578125" style="4" customWidth="1"/>
    <col min="7675" max="7675" width="38" style="4" customWidth="1"/>
    <col min="7676" max="7676" width="14.42578125" style="4" customWidth="1"/>
    <col min="7677" max="7677" width="14.28515625" style="4" customWidth="1"/>
    <col min="7678" max="7678" width="13.7109375" style="4" customWidth="1"/>
    <col min="7679" max="7679" width="7.140625" style="4" customWidth="1"/>
    <col min="7680" max="7680" width="9.28515625" style="4" customWidth="1"/>
    <col min="7681" max="7681" width="1.28515625" style="4" customWidth="1"/>
    <col min="7682" max="7683" width="8.85546875" style="4"/>
    <col min="7684" max="7684" width="16.42578125" style="4" customWidth="1"/>
    <col min="7685" max="7929" width="8.85546875" style="4"/>
    <col min="7930" max="7930" width="3.42578125" style="4" customWidth="1"/>
    <col min="7931" max="7931" width="38" style="4" customWidth="1"/>
    <col min="7932" max="7932" width="14.42578125" style="4" customWidth="1"/>
    <col min="7933" max="7933" width="14.28515625" style="4" customWidth="1"/>
    <col min="7934" max="7934" width="13.7109375" style="4" customWidth="1"/>
    <col min="7935" max="7935" width="7.140625" style="4" customWidth="1"/>
    <col min="7936" max="7936" width="9.28515625" style="4" customWidth="1"/>
    <col min="7937" max="7937" width="1.28515625" style="4" customWidth="1"/>
    <col min="7938" max="7939" width="8.85546875" style="4"/>
    <col min="7940" max="7940" width="16.42578125" style="4" customWidth="1"/>
    <col min="7941" max="8185" width="8.85546875" style="4"/>
    <col min="8186" max="8186" width="3.42578125" style="4" customWidth="1"/>
    <col min="8187" max="8187" width="38" style="4" customWidth="1"/>
    <col min="8188" max="8188" width="14.42578125" style="4" customWidth="1"/>
    <col min="8189" max="8189" width="14.28515625" style="4" customWidth="1"/>
    <col min="8190" max="8190" width="13.7109375" style="4" customWidth="1"/>
    <col min="8191" max="8191" width="7.140625" style="4" customWidth="1"/>
    <col min="8192" max="8192" width="9.28515625" style="4" customWidth="1"/>
    <col min="8193" max="8193" width="1.28515625" style="4" customWidth="1"/>
    <col min="8194" max="8195" width="8.85546875" style="4"/>
    <col min="8196" max="8196" width="16.42578125" style="4" customWidth="1"/>
    <col min="8197" max="8441" width="8.85546875" style="4"/>
    <col min="8442" max="8442" width="3.42578125" style="4" customWidth="1"/>
    <col min="8443" max="8443" width="38" style="4" customWidth="1"/>
    <col min="8444" max="8444" width="14.42578125" style="4" customWidth="1"/>
    <col min="8445" max="8445" width="14.28515625" style="4" customWidth="1"/>
    <col min="8446" max="8446" width="13.7109375" style="4" customWidth="1"/>
    <col min="8447" max="8447" width="7.140625" style="4" customWidth="1"/>
    <col min="8448" max="8448" width="9.28515625" style="4" customWidth="1"/>
    <col min="8449" max="8449" width="1.28515625" style="4" customWidth="1"/>
    <col min="8450" max="8451" width="8.85546875" style="4"/>
    <col min="8452" max="8452" width="16.42578125" style="4" customWidth="1"/>
    <col min="8453" max="8697" width="8.85546875" style="4"/>
    <col min="8698" max="8698" width="3.42578125" style="4" customWidth="1"/>
    <col min="8699" max="8699" width="38" style="4" customWidth="1"/>
    <col min="8700" max="8700" width="14.42578125" style="4" customWidth="1"/>
    <col min="8701" max="8701" width="14.28515625" style="4" customWidth="1"/>
    <col min="8702" max="8702" width="13.7109375" style="4" customWidth="1"/>
    <col min="8703" max="8703" width="7.140625" style="4" customWidth="1"/>
    <col min="8704" max="8704" width="9.28515625" style="4" customWidth="1"/>
    <col min="8705" max="8705" width="1.28515625" style="4" customWidth="1"/>
    <col min="8706" max="8707" width="8.85546875" style="4"/>
    <col min="8708" max="8708" width="16.42578125" style="4" customWidth="1"/>
    <col min="8709" max="8953" width="8.85546875" style="4"/>
    <col min="8954" max="8954" width="3.42578125" style="4" customWidth="1"/>
    <col min="8955" max="8955" width="38" style="4" customWidth="1"/>
    <col min="8956" max="8956" width="14.42578125" style="4" customWidth="1"/>
    <col min="8957" max="8957" width="14.28515625" style="4" customWidth="1"/>
    <col min="8958" max="8958" width="13.7109375" style="4" customWidth="1"/>
    <col min="8959" max="8959" width="7.140625" style="4" customWidth="1"/>
    <col min="8960" max="8960" width="9.28515625" style="4" customWidth="1"/>
    <col min="8961" max="8961" width="1.28515625" style="4" customWidth="1"/>
    <col min="8962" max="8963" width="8.85546875" style="4"/>
    <col min="8964" max="8964" width="16.42578125" style="4" customWidth="1"/>
    <col min="8965" max="9209" width="8.85546875" style="4"/>
    <col min="9210" max="9210" width="3.42578125" style="4" customWidth="1"/>
    <col min="9211" max="9211" width="38" style="4" customWidth="1"/>
    <col min="9212" max="9212" width="14.42578125" style="4" customWidth="1"/>
    <col min="9213" max="9213" width="14.28515625" style="4" customWidth="1"/>
    <col min="9214" max="9214" width="13.7109375" style="4" customWidth="1"/>
    <col min="9215" max="9215" width="7.140625" style="4" customWidth="1"/>
    <col min="9216" max="9216" width="9.28515625" style="4" customWidth="1"/>
    <col min="9217" max="9217" width="1.28515625" style="4" customWidth="1"/>
    <col min="9218" max="9219" width="8.85546875" style="4"/>
    <col min="9220" max="9220" width="16.42578125" style="4" customWidth="1"/>
    <col min="9221" max="9465" width="8.85546875" style="4"/>
    <col min="9466" max="9466" width="3.42578125" style="4" customWidth="1"/>
    <col min="9467" max="9467" width="38" style="4" customWidth="1"/>
    <col min="9468" max="9468" width="14.42578125" style="4" customWidth="1"/>
    <col min="9469" max="9469" width="14.28515625" style="4" customWidth="1"/>
    <col min="9470" max="9470" width="13.7109375" style="4" customWidth="1"/>
    <col min="9471" max="9471" width="7.140625" style="4" customWidth="1"/>
    <col min="9472" max="9472" width="9.28515625" style="4" customWidth="1"/>
    <col min="9473" max="9473" width="1.28515625" style="4" customWidth="1"/>
    <col min="9474" max="9475" width="8.85546875" style="4"/>
    <col min="9476" max="9476" width="16.42578125" style="4" customWidth="1"/>
    <col min="9477" max="9721" width="8.85546875" style="4"/>
    <col min="9722" max="9722" width="3.42578125" style="4" customWidth="1"/>
    <col min="9723" max="9723" width="38" style="4" customWidth="1"/>
    <col min="9724" max="9724" width="14.42578125" style="4" customWidth="1"/>
    <col min="9725" max="9725" width="14.28515625" style="4" customWidth="1"/>
    <col min="9726" max="9726" width="13.7109375" style="4" customWidth="1"/>
    <col min="9727" max="9727" width="7.140625" style="4" customWidth="1"/>
    <col min="9728" max="9728" width="9.28515625" style="4" customWidth="1"/>
    <col min="9729" max="9729" width="1.28515625" style="4" customWidth="1"/>
    <col min="9730" max="9731" width="8.85546875" style="4"/>
    <col min="9732" max="9732" width="16.42578125" style="4" customWidth="1"/>
    <col min="9733" max="9977" width="8.85546875" style="4"/>
    <col min="9978" max="9978" width="3.42578125" style="4" customWidth="1"/>
    <col min="9979" max="9979" width="38" style="4" customWidth="1"/>
    <col min="9980" max="9980" width="14.42578125" style="4" customWidth="1"/>
    <col min="9981" max="9981" width="14.28515625" style="4" customWidth="1"/>
    <col min="9982" max="9982" width="13.7109375" style="4" customWidth="1"/>
    <col min="9983" max="9983" width="7.140625" style="4" customWidth="1"/>
    <col min="9984" max="9984" width="9.28515625" style="4" customWidth="1"/>
    <col min="9985" max="9985" width="1.28515625" style="4" customWidth="1"/>
    <col min="9986" max="9987" width="8.85546875" style="4"/>
    <col min="9988" max="9988" width="16.42578125" style="4" customWidth="1"/>
    <col min="9989" max="10233" width="8.85546875" style="4"/>
    <col min="10234" max="10234" width="3.42578125" style="4" customWidth="1"/>
    <col min="10235" max="10235" width="38" style="4" customWidth="1"/>
    <col min="10236" max="10236" width="14.42578125" style="4" customWidth="1"/>
    <col min="10237" max="10237" width="14.28515625" style="4" customWidth="1"/>
    <col min="10238" max="10238" width="13.7109375" style="4" customWidth="1"/>
    <col min="10239" max="10239" width="7.140625" style="4" customWidth="1"/>
    <col min="10240" max="10240" width="9.28515625" style="4" customWidth="1"/>
    <col min="10241" max="10241" width="1.28515625" style="4" customWidth="1"/>
    <col min="10242" max="10243" width="8.85546875" style="4"/>
    <col min="10244" max="10244" width="16.42578125" style="4" customWidth="1"/>
    <col min="10245" max="10489" width="8.85546875" style="4"/>
    <col min="10490" max="10490" width="3.42578125" style="4" customWidth="1"/>
    <col min="10491" max="10491" width="38" style="4" customWidth="1"/>
    <col min="10492" max="10492" width="14.42578125" style="4" customWidth="1"/>
    <col min="10493" max="10493" width="14.28515625" style="4" customWidth="1"/>
    <col min="10494" max="10494" width="13.7109375" style="4" customWidth="1"/>
    <col min="10495" max="10495" width="7.140625" style="4" customWidth="1"/>
    <col min="10496" max="10496" width="9.28515625" style="4" customWidth="1"/>
    <col min="10497" max="10497" width="1.28515625" style="4" customWidth="1"/>
    <col min="10498" max="10499" width="8.85546875" style="4"/>
    <col min="10500" max="10500" width="16.42578125" style="4" customWidth="1"/>
    <col min="10501" max="10745" width="8.85546875" style="4"/>
    <col min="10746" max="10746" width="3.42578125" style="4" customWidth="1"/>
    <col min="10747" max="10747" width="38" style="4" customWidth="1"/>
    <col min="10748" max="10748" width="14.42578125" style="4" customWidth="1"/>
    <col min="10749" max="10749" width="14.28515625" style="4" customWidth="1"/>
    <col min="10750" max="10750" width="13.7109375" style="4" customWidth="1"/>
    <col min="10751" max="10751" width="7.140625" style="4" customWidth="1"/>
    <col min="10752" max="10752" width="9.28515625" style="4" customWidth="1"/>
    <col min="10753" max="10753" width="1.28515625" style="4" customWidth="1"/>
    <col min="10754" max="10755" width="8.85546875" style="4"/>
    <col min="10756" max="10756" width="16.42578125" style="4" customWidth="1"/>
    <col min="10757" max="11001" width="8.85546875" style="4"/>
    <col min="11002" max="11002" width="3.42578125" style="4" customWidth="1"/>
    <col min="11003" max="11003" width="38" style="4" customWidth="1"/>
    <col min="11004" max="11004" width="14.42578125" style="4" customWidth="1"/>
    <col min="11005" max="11005" width="14.28515625" style="4" customWidth="1"/>
    <col min="11006" max="11006" width="13.7109375" style="4" customWidth="1"/>
    <col min="11007" max="11007" width="7.140625" style="4" customWidth="1"/>
    <col min="11008" max="11008" width="9.28515625" style="4" customWidth="1"/>
    <col min="11009" max="11009" width="1.28515625" style="4" customWidth="1"/>
    <col min="11010" max="11011" width="8.85546875" style="4"/>
    <col min="11012" max="11012" width="16.42578125" style="4" customWidth="1"/>
    <col min="11013" max="11257" width="8.85546875" style="4"/>
    <col min="11258" max="11258" width="3.42578125" style="4" customWidth="1"/>
    <col min="11259" max="11259" width="38" style="4" customWidth="1"/>
    <col min="11260" max="11260" width="14.42578125" style="4" customWidth="1"/>
    <col min="11261" max="11261" width="14.28515625" style="4" customWidth="1"/>
    <col min="11262" max="11262" width="13.7109375" style="4" customWidth="1"/>
    <col min="11263" max="11263" width="7.140625" style="4" customWidth="1"/>
    <col min="11264" max="11264" width="9.28515625" style="4" customWidth="1"/>
    <col min="11265" max="11265" width="1.28515625" style="4" customWidth="1"/>
    <col min="11266" max="11267" width="8.85546875" style="4"/>
    <col min="11268" max="11268" width="16.42578125" style="4" customWidth="1"/>
    <col min="11269" max="11513" width="8.85546875" style="4"/>
    <col min="11514" max="11514" width="3.42578125" style="4" customWidth="1"/>
    <col min="11515" max="11515" width="38" style="4" customWidth="1"/>
    <col min="11516" max="11516" width="14.42578125" style="4" customWidth="1"/>
    <col min="11517" max="11517" width="14.28515625" style="4" customWidth="1"/>
    <col min="11518" max="11518" width="13.7109375" style="4" customWidth="1"/>
    <col min="11519" max="11519" width="7.140625" style="4" customWidth="1"/>
    <col min="11520" max="11520" width="9.28515625" style="4" customWidth="1"/>
    <col min="11521" max="11521" width="1.28515625" style="4" customWidth="1"/>
    <col min="11522" max="11523" width="8.85546875" style="4"/>
    <col min="11524" max="11524" width="16.42578125" style="4" customWidth="1"/>
    <col min="11525" max="11769" width="8.85546875" style="4"/>
    <col min="11770" max="11770" width="3.42578125" style="4" customWidth="1"/>
    <col min="11771" max="11771" width="38" style="4" customWidth="1"/>
    <col min="11772" max="11772" width="14.42578125" style="4" customWidth="1"/>
    <col min="11773" max="11773" width="14.28515625" style="4" customWidth="1"/>
    <col min="11774" max="11774" width="13.7109375" style="4" customWidth="1"/>
    <col min="11775" max="11775" width="7.140625" style="4" customWidth="1"/>
    <col min="11776" max="11776" width="9.28515625" style="4" customWidth="1"/>
    <col min="11777" max="11777" width="1.28515625" style="4" customWidth="1"/>
    <col min="11778" max="11779" width="8.85546875" style="4"/>
    <col min="11780" max="11780" width="16.42578125" style="4" customWidth="1"/>
    <col min="11781" max="12025" width="8.85546875" style="4"/>
    <col min="12026" max="12026" width="3.42578125" style="4" customWidth="1"/>
    <col min="12027" max="12027" width="38" style="4" customWidth="1"/>
    <col min="12028" max="12028" width="14.42578125" style="4" customWidth="1"/>
    <col min="12029" max="12029" width="14.28515625" style="4" customWidth="1"/>
    <col min="12030" max="12030" width="13.7109375" style="4" customWidth="1"/>
    <col min="12031" max="12031" width="7.140625" style="4" customWidth="1"/>
    <col min="12032" max="12032" width="9.28515625" style="4" customWidth="1"/>
    <col min="12033" max="12033" width="1.28515625" style="4" customWidth="1"/>
    <col min="12034" max="12035" width="8.85546875" style="4"/>
    <col min="12036" max="12036" width="16.42578125" style="4" customWidth="1"/>
    <col min="12037" max="12281" width="8.85546875" style="4"/>
    <col min="12282" max="12282" width="3.42578125" style="4" customWidth="1"/>
    <col min="12283" max="12283" width="38" style="4" customWidth="1"/>
    <col min="12284" max="12284" width="14.42578125" style="4" customWidth="1"/>
    <col min="12285" max="12285" width="14.28515625" style="4" customWidth="1"/>
    <col min="12286" max="12286" width="13.7109375" style="4" customWidth="1"/>
    <col min="12287" max="12287" width="7.140625" style="4" customWidth="1"/>
    <col min="12288" max="12288" width="9.28515625" style="4" customWidth="1"/>
    <col min="12289" max="12289" width="1.28515625" style="4" customWidth="1"/>
    <col min="12290" max="12291" width="8.85546875" style="4"/>
    <col min="12292" max="12292" width="16.42578125" style="4" customWidth="1"/>
    <col min="12293" max="12537" width="8.85546875" style="4"/>
    <col min="12538" max="12538" width="3.42578125" style="4" customWidth="1"/>
    <col min="12539" max="12539" width="38" style="4" customWidth="1"/>
    <col min="12540" max="12540" width="14.42578125" style="4" customWidth="1"/>
    <col min="12541" max="12541" width="14.28515625" style="4" customWidth="1"/>
    <col min="12542" max="12542" width="13.7109375" style="4" customWidth="1"/>
    <col min="12543" max="12543" width="7.140625" style="4" customWidth="1"/>
    <col min="12544" max="12544" width="9.28515625" style="4" customWidth="1"/>
    <col min="12545" max="12545" width="1.28515625" style="4" customWidth="1"/>
    <col min="12546" max="12547" width="8.85546875" style="4"/>
    <col min="12548" max="12548" width="16.42578125" style="4" customWidth="1"/>
    <col min="12549" max="12793" width="8.85546875" style="4"/>
    <col min="12794" max="12794" width="3.42578125" style="4" customWidth="1"/>
    <col min="12795" max="12795" width="38" style="4" customWidth="1"/>
    <col min="12796" max="12796" width="14.42578125" style="4" customWidth="1"/>
    <col min="12797" max="12797" width="14.28515625" style="4" customWidth="1"/>
    <col min="12798" max="12798" width="13.7109375" style="4" customWidth="1"/>
    <col min="12799" max="12799" width="7.140625" style="4" customWidth="1"/>
    <col min="12800" max="12800" width="9.28515625" style="4" customWidth="1"/>
    <col min="12801" max="12801" width="1.28515625" style="4" customWidth="1"/>
    <col min="12802" max="12803" width="8.85546875" style="4"/>
    <col min="12804" max="12804" width="16.42578125" style="4" customWidth="1"/>
    <col min="12805" max="13049" width="8.85546875" style="4"/>
    <col min="13050" max="13050" width="3.42578125" style="4" customWidth="1"/>
    <col min="13051" max="13051" width="38" style="4" customWidth="1"/>
    <col min="13052" max="13052" width="14.42578125" style="4" customWidth="1"/>
    <col min="13053" max="13053" width="14.28515625" style="4" customWidth="1"/>
    <col min="13054" max="13054" width="13.7109375" style="4" customWidth="1"/>
    <col min="13055" max="13055" width="7.140625" style="4" customWidth="1"/>
    <col min="13056" max="13056" width="9.28515625" style="4" customWidth="1"/>
    <col min="13057" max="13057" width="1.28515625" style="4" customWidth="1"/>
    <col min="13058" max="13059" width="8.85546875" style="4"/>
    <col min="13060" max="13060" width="16.42578125" style="4" customWidth="1"/>
    <col min="13061" max="13305" width="8.85546875" style="4"/>
    <col min="13306" max="13306" width="3.42578125" style="4" customWidth="1"/>
    <col min="13307" max="13307" width="38" style="4" customWidth="1"/>
    <col min="13308" max="13308" width="14.42578125" style="4" customWidth="1"/>
    <col min="13309" max="13309" width="14.28515625" style="4" customWidth="1"/>
    <col min="13310" max="13310" width="13.7109375" style="4" customWidth="1"/>
    <col min="13311" max="13311" width="7.140625" style="4" customWidth="1"/>
    <col min="13312" max="13312" width="9.28515625" style="4" customWidth="1"/>
    <col min="13313" max="13313" width="1.28515625" style="4" customWidth="1"/>
    <col min="13314" max="13315" width="8.85546875" style="4"/>
    <col min="13316" max="13316" width="16.42578125" style="4" customWidth="1"/>
    <col min="13317" max="13561" width="8.85546875" style="4"/>
    <col min="13562" max="13562" width="3.42578125" style="4" customWidth="1"/>
    <col min="13563" max="13563" width="38" style="4" customWidth="1"/>
    <col min="13564" max="13564" width="14.42578125" style="4" customWidth="1"/>
    <col min="13565" max="13565" width="14.28515625" style="4" customWidth="1"/>
    <col min="13566" max="13566" width="13.7109375" style="4" customWidth="1"/>
    <col min="13567" max="13567" width="7.140625" style="4" customWidth="1"/>
    <col min="13568" max="13568" width="9.28515625" style="4" customWidth="1"/>
    <col min="13569" max="13569" width="1.28515625" style="4" customWidth="1"/>
    <col min="13570" max="13571" width="8.85546875" style="4"/>
    <col min="13572" max="13572" width="16.42578125" style="4" customWidth="1"/>
    <col min="13573" max="13817" width="8.85546875" style="4"/>
    <col min="13818" max="13818" width="3.42578125" style="4" customWidth="1"/>
    <col min="13819" max="13819" width="38" style="4" customWidth="1"/>
    <col min="13820" max="13820" width="14.42578125" style="4" customWidth="1"/>
    <col min="13821" max="13821" width="14.28515625" style="4" customWidth="1"/>
    <col min="13822" max="13822" width="13.7109375" style="4" customWidth="1"/>
    <col min="13823" max="13823" width="7.140625" style="4" customWidth="1"/>
    <col min="13824" max="13824" width="9.28515625" style="4" customWidth="1"/>
    <col min="13825" max="13825" width="1.28515625" style="4" customWidth="1"/>
    <col min="13826" max="13827" width="8.85546875" style="4"/>
    <col min="13828" max="13828" width="16.42578125" style="4" customWidth="1"/>
    <col min="13829" max="14073" width="8.85546875" style="4"/>
    <col min="14074" max="14074" width="3.42578125" style="4" customWidth="1"/>
    <col min="14075" max="14075" width="38" style="4" customWidth="1"/>
    <col min="14076" max="14076" width="14.42578125" style="4" customWidth="1"/>
    <col min="14077" max="14077" width="14.28515625" style="4" customWidth="1"/>
    <col min="14078" max="14078" width="13.7109375" style="4" customWidth="1"/>
    <col min="14079" max="14079" width="7.140625" style="4" customWidth="1"/>
    <col min="14080" max="14080" width="9.28515625" style="4" customWidth="1"/>
    <col min="14081" max="14081" width="1.28515625" style="4" customWidth="1"/>
    <col min="14082" max="14083" width="8.85546875" style="4"/>
    <col min="14084" max="14084" width="16.42578125" style="4" customWidth="1"/>
    <col min="14085" max="14329" width="8.85546875" style="4"/>
    <col min="14330" max="14330" width="3.42578125" style="4" customWidth="1"/>
    <col min="14331" max="14331" width="38" style="4" customWidth="1"/>
    <col min="14332" max="14332" width="14.42578125" style="4" customWidth="1"/>
    <col min="14333" max="14333" width="14.28515625" style="4" customWidth="1"/>
    <col min="14334" max="14334" width="13.7109375" style="4" customWidth="1"/>
    <col min="14335" max="14335" width="7.140625" style="4" customWidth="1"/>
    <col min="14336" max="14336" width="9.28515625" style="4" customWidth="1"/>
    <col min="14337" max="14337" width="1.28515625" style="4" customWidth="1"/>
    <col min="14338" max="14339" width="8.85546875" style="4"/>
    <col min="14340" max="14340" width="16.42578125" style="4" customWidth="1"/>
    <col min="14341" max="14585" width="8.85546875" style="4"/>
    <col min="14586" max="14586" width="3.42578125" style="4" customWidth="1"/>
    <col min="14587" max="14587" width="38" style="4" customWidth="1"/>
    <col min="14588" max="14588" width="14.42578125" style="4" customWidth="1"/>
    <col min="14589" max="14589" width="14.28515625" style="4" customWidth="1"/>
    <col min="14590" max="14590" width="13.7109375" style="4" customWidth="1"/>
    <col min="14591" max="14591" width="7.140625" style="4" customWidth="1"/>
    <col min="14592" max="14592" width="9.28515625" style="4" customWidth="1"/>
    <col min="14593" max="14593" width="1.28515625" style="4" customWidth="1"/>
    <col min="14594" max="14595" width="8.85546875" style="4"/>
    <col min="14596" max="14596" width="16.42578125" style="4" customWidth="1"/>
    <col min="14597" max="14841" width="8.85546875" style="4"/>
    <col min="14842" max="14842" width="3.42578125" style="4" customWidth="1"/>
    <col min="14843" max="14843" width="38" style="4" customWidth="1"/>
    <col min="14844" max="14844" width="14.42578125" style="4" customWidth="1"/>
    <col min="14845" max="14845" width="14.28515625" style="4" customWidth="1"/>
    <col min="14846" max="14846" width="13.7109375" style="4" customWidth="1"/>
    <col min="14847" max="14847" width="7.140625" style="4" customWidth="1"/>
    <col min="14848" max="14848" width="9.28515625" style="4" customWidth="1"/>
    <col min="14849" max="14849" width="1.28515625" style="4" customWidth="1"/>
    <col min="14850" max="14851" width="8.85546875" style="4"/>
    <col min="14852" max="14852" width="16.42578125" style="4" customWidth="1"/>
    <col min="14853" max="15097" width="8.85546875" style="4"/>
    <col min="15098" max="15098" width="3.42578125" style="4" customWidth="1"/>
    <col min="15099" max="15099" width="38" style="4" customWidth="1"/>
    <col min="15100" max="15100" width="14.42578125" style="4" customWidth="1"/>
    <col min="15101" max="15101" width="14.28515625" style="4" customWidth="1"/>
    <col min="15102" max="15102" width="13.7109375" style="4" customWidth="1"/>
    <col min="15103" max="15103" width="7.140625" style="4" customWidth="1"/>
    <col min="15104" max="15104" width="9.28515625" style="4" customWidth="1"/>
    <col min="15105" max="15105" width="1.28515625" style="4" customWidth="1"/>
    <col min="15106" max="15107" width="8.85546875" style="4"/>
    <col min="15108" max="15108" width="16.42578125" style="4" customWidth="1"/>
    <col min="15109" max="15353" width="8.85546875" style="4"/>
    <col min="15354" max="15354" width="3.42578125" style="4" customWidth="1"/>
    <col min="15355" max="15355" width="38" style="4" customWidth="1"/>
    <col min="15356" max="15356" width="14.42578125" style="4" customWidth="1"/>
    <col min="15357" max="15357" width="14.28515625" style="4" customWidth="1"/>
    <col min="15358" max="15358" width="13.7109375" style="4" customWidth="1"/>
    <col min="15359" max="15359" width="7.140625" style="4" customWidth="1"/>
    <col min="15360" max="15360" width="9.28515625" style="4" customWidth="1"/>
    <col min="15361" max="15361" width="1.28515625" style="4" customWidth="1"/>
    <col min="15362" max="15363" width="8.85546875" style="4"/>
    <col min="15364" max="15364" width="16.42578125" style="4" customWidth="1"/>
    <col min="15365" max="15609" width="8.85546875" style="4"/>
    <col min="15610" max="15610" width="3.42578125" style="4" customWidth="1"/>
    <col min="15611" max="15611" width="38" style="4" customWidth="1"/>
    <col min="15612" max="15612" width="14.42578125" style="4" customWidth="1"/>
    <col min="15613" max="15613" width="14.28515625" style="4" customWidth="1"/>
    <col min="15614" max="15614" width="13.7109375" style="4" customWidth="1"/>
    <col min="15615" max="15615" width="7.140625" style="4" customWidth="1"/>
    <col min="15616" max="15616" width="9.28515625" style="4" customWidth="1"/>
    <col min="15617" max="15617" width="1.28515625" style="4" customWidth="1"/>
    <col min="15618" max="15619" width="8.85546875" style="4"/>
    <col min="15620" max="15620" width="16.42578125" style="4" customWidth="1"/>
    <col min="15621" max="15865" width="8.85546875" style="4"/>
    <col min="15866" max="15866" width="3.42578125" style="4" customWidth="1"/>
    <col min="15867" max="15867" width="38" style="4" customWidth="1"/>
    <col min="15868" max="15868" width="14.42578125" style="4" customWidth="1"/>
    <col min="15869" max="15869" width="14.28515625" style="4" customWidth="1"/>
    <col min="15870" max="15870" width="13.7109375" style="4" customWidth="1"/>
    <col min="15871" max="15871" width="7.140625" style="4" customWidth="1"/>
    <col min="15872" max="15872" width="9.28515625" style="4" customWidth="1"/>
    <col min="15873" max="15873" width="1.28515625" style="4" customWidth="1"/>
    <col min="15874" max="15875" width="8.85546875" style="4"/>
    <col min="15876" max="15876" width="16.42578125" style="4" customWidth="1"/>
    <col min="15877" max="16121" width="8.85546875" style="4"/>
    <col min="16122" max="16122" width="3.42578125" style="4" customWidth="1"/>
    <col min="16123" max="16123" width="38" style="4" customWidth="1"/>
    <col min="16124" max="16124" width="14.42578125" style="4" customWidth="1"/>
    <col min="16125" max="16125" width="14.28515625" style="4" customWidth="1"/>
    <col min="16126" max="16126" width="13.7109375" style="4" customWidth="1"/>
    <col min="16127" max="16127" width="7.140625" style="4" customWidth="1"/>
    <col min="16128" max="16128" width="9.28515625" style="4" customWidth="1"/>
    <col min="16129" max="16129" width="1.28515625" style="4" customWidth="1"/>
    <col min="16130" max="16131" width="8.85546875" style="4"/>
    <col min="16132" max="16132" width="16.42578125" style="4" customWidth="1"/>
    <col min="16133" max="16384" width="8.85546875" style="4"/>
  </cols>
  <sheetData>
    <row r="1" spans="1:9" x14ac:dyDescent="0.2">
      <c r="A1" s="1"/>
      <c r="B1" s="2"/>
      <c r="C1" s="2"/>
      <c r="D1" s="2"/>
      <c r="E1" s="2"/>
      <c r="F1" s="2"/>
      <c r="G1" s="2"/>
      <c r="H1" s="3"/>
    </row>
    <row r="2" spans="1:9" ht="25.5" customHeight="1" x14ac:dyDescent="0.2">
      <c r="A2" s="5"/>
      <c r="B2" s="6" t="s">
        <v>1</v>
      </c>
      <c r="C2" s="131" t="s">
        <v>71</v>
      </c>
      <c r="D2" s="132"/>
      <c r="E2" s="133"/>
      <c r="F2" s="7"/>
      <c r="G2" s="8"/>
      <c r="H2" s="9"/>
      <c r="I2" s="10"/>
    </row>
    <row r="3" spans="1:9" ht="25.5" customHeight="1" x14ac:dyDescent="0.2">
      <c r="A3" s="5"/>
      <c r="B3" s="6" t="s">
        <v>60</v>
      </c>
      <c r="C3" s="131" t="s">
        <v>64</v>
      </c>
      <c r="D3" s="132"/>
      <c r="E3" s="133"/>
      <c r="F3" s="7"/>
      <c r="G3" s="8"/>
      <c r="H3" s="9"/>
      <c r="I3" s="10"/>
    </row>
    <row r="4" spans="1:9" ht="25.5" customHeight="1" x14ac:dyDescent="0.2">
      <c r="A4" s="5"/>
      <c r="B4" s="6" t="s">
        <v>2</v>
      </c>
      <c r="C4" s="131" t="s">
        <v>3</v>
      </c>
      <c r="D4" s="132"/>
      <c r="E4" s="133"/>
      <c r="F4" s="7"/>
      <c r="G4" s="8"/>
      <c r="H4" s="9"/>
      <c r="I4" s="10"/>
    </row>
    <row r="5" spans="1:9" ht="12.75" customHeight="1" x14ac:dyDescent="0.2">
      <c r="A5" s="5"/>
      <c r="B5" s="7"/>
      <c r="C5" s="92"/>
      <c r="D5" s="92"/>
      <c r="E5" s="6"/>
      <c r="F5" s="7"/>
      <c r="G5" s="8"/>
      <c r="H5" s="9"/>
      <c r="I5" s="10"/>
    </row>
    <row r="6" spans="1:9" x14ac:dyDescent="0.2">
      <c r="A6" s="5"/>
      <c r="B6" s="11" t="s">
        <v>4</v>
      </c>
      <c r="C6" s="94">
        <v>0</v>
      </c>
      <c r="D6" s="94">
        <v>0</v>
      </c>
      <c r="E6" s="94">
        <v>0</v>
      </c>
      <c r="F6" s="7"/>
      <c r="G6" s="7"/>
      <c r="H6" s="9"/>
      <c r="I6" s="12"/>
    </row>
    <row r="7" spans="1:9" ht="13.5" customHeight="1" x14ac:dyDescent="0.2">
      <c r="A7" s="5"/>
      <c r="B7" s="11" t="s">
        <v>5</v>
      </c>
      <c r="C7" s="134" t="s">
        <v>0</v>
      </c>
      <c r="D7" s="135"/>
      <c r="E7" s="136"/>
      <c r="F7" s="7"/>
      <c r="G7" s="7"/>
      <c r="H7" s="9"/>
      <c r="I7" s="12"/>
    </row>
    <row r="8" spans="1:9" ht="20.100000000000001" customHeight="1" thickBot="1" x14ac:dyDescent="0.25">
      <c r="A8" s="5"/>
      <c r="B8" s="13"/>
      <c r="C8" s="14"/>
      <c r="D8" s="14"/>
      <c r="E8" s="14"/>
      <c r="F8" s="7"/>
      <c r="G8" s="7"/>
      <c r="H8" s="9"/>
      <c r="I8" s="12"/>
    </row>
    <row r="9" spans="1:9" ht="20.100000000000001" customHeight="1" x14ac:dyDescent="0.2">
      <c r="A9" s="5"/>
      <c r="B9" s="122" t="s">
        <v>59</v>
      </c>
      <c r="C9" s="123"/>
      <c r="D9" s="123"/>
      <c r="E9" s="124"/>
      <c r="F9" s="7"/>
      <c r="G9" s="7"/>
      <c r="H9" s="9"/>
      <c r="I9" s="12"/>
    </row>
    <row r="10" spans="1:9" ht="20.100000000000001" customHeight="1" x14ac:dyDescent="0.2">
      <c r="A10" s="5"/>
      <c r="B10" s="125"/>
      <c r="C10" s="126"/>
      <c r="D10" s="126"/>
      <c r="E10" s="127"/>
      <c r="F10" s="7"/>
      <c r="G10" s="7"/>
      <c r="H10" s="9"/>
      <c r="I10" s="12"/>
    </row>
    <row r="11" spans="1:9" ht="20.100000000000001" customHeight="1" thickBot="1" x14ac:dyDescent="0.25">
      <c r="A11" s="5"/>
      <c r="B11" s="128"/>
      <c r="C11" s="129"/>
      <c r="D11" s="129"/>
      <c r="E11" s="130"/>
      <c r="F11" s="7"/>
      <c r="G11" s="7"/>
      <c r="H11" s="9"/>
      <c r="I11" s="12"/>
    </row>
    <row r="12" spans="1:9" ht="20.100000000000001" customHeight="1" x14ac:dyDescent="0.25">
      <c r="A12" s="5"/>
      <c r="B12" s="15" t="s">
        <v>6</v>
      </c>
      <c r="G12" s="7"/>
      <c r="H12" s="9"/>
    </row>
    <row r="13" spans="1:9" ht="12.75" customHeight="1" x14ac:dyDescent="0.2">
      <c r="A13" s="5"/>
      <c r="B13" s="16"/>
      <c r="C13" s="17">
        <f>C19</f>
        <v>2008</v>
      </c>
      <c r="D13" s="17">
        <f t="shared" ref="D13:E13" si="0">D19</f>
        <v>2009</v>
      </c>
      <c r="E13" s="17">
        <f t="shared" si="0"/>
        <v>2010</v>
      </c>
      <c r="G13" s="7"/>
      <c r="H13" s="9"/>
    </row>
    <row r="14" spans="1:9" ht="12.75" customHeight="1" x14ac:dyDescent="0.2">
      <c r="A14" s="5"/>
      <c r="B14" s="18" t="s">
        <v>7</v>
      </c>
      <c r="C14" s="95"/>
      <c r="D14" s="95"/>
      <c r="E14" s="95"/>
      <c r="G14" s="7"/>
      <c r="H14" s="9"/>
    </row>
    <row r="15" spans="1:9" ht="12.75" customHeight="1" x14ac:dyDescent="0.2">
      <c r="A15" s="5"/>
      <c r="B15" s="18" t="s">
        <v>8</v>
      </c>
      <c r="C15" s="95"/>
      <c r="D15" s="95"/>
      <c r="E15" s="95"/>
      <c r="G15" s="7"/>
      <c r="H15" s="9"/>
    </row>
    <row r="16" spans="1:9" ht="17.25" customHeight="1" x14ac:dyDescent="0.2">
      <c r="A16" s="5"/>
      <c r="B16" s="114" t="s">
        <v>9</v>
      </c>
      <c r="C16" s="114"/>
      <c r="D16" s="115"/>
      <c r="E16" s="115"/>
      <c r="F16" s="7"/>
      <c r="G16" s="7"/>
      <c r="H16" s="9"/>
      <c r="I16" s="10"/>
    </row>
    <row r="17" spans="1:9" ht="17.25" customHeight="1" x14ac:dyDescent="0.2">
      <c r="A17" s="5"/>
      <c r="B17" s="70" t="s">
        <v>61</v>
      </c>
      <c r="C17" s="96">
        <v>2007</v>
      </c>
      <c r="D17" s="91"/>
      <c r="E17" s="91"/>
      <c r="F17" s="7"/>
      <c r="G17" s="7"/>
      <c r="H17" s="9"/>
      <c r="I17" s="10"/>
    </row>
    <row r="18" spans="1:9" ht="15.75" customHeight="1" x14ac:dyDescent="0.2">
      <c r="A18" s="5"/>
      <c r="B18" s="70" t="s">
        <v>10</v>
      </c>
      <c r="C18" s="97">
        <v>2010</v>
      </c>
      <c r="D18" s="19"/>
      <c r="E18" s="19"/>
      <c r="F18" s="20"/>
      <c r="G18" s="21"/>
      <c r="H18" s="9"/>
    </row>
    <row r="19" spans="1:9" ht="15.75" customHeight="1" x14ac:dyDescent="0.25">
      <c r="A19" s="5"/>
      <c r="B19" s="22" t="s">
        <v>11</v>
      </c>
      <c r="C19" s="17">
        <f>IF(C2="Creazione",IF(2010-C17&lt;=3,C17,C18-2),C18-2)</f>
        <v>2008</v>
      </c>
      <c r="D19" s="17">
        <f>C19+1</f>
        <v>2009</v>
      </c>
      <c r="E19" s="17">
        <f>D19+1</f>
        <v>2010</v>
      </c>
      <c r="F19" s="116" t="s">
        <v>70</v>
      </c>
      <c r="G19" s="23"/>
      <c r="H19" s="9"/>
    </row>
    <row r="20" spans="1:9" x14ac:dyDescent="0.2">
      <c r="A20" s="5"/>
      <c r="B20" s="24" t="s">
        <v>12</v>
      </c>
      <c r="C20" s="25"/>
      <c r="D20" s="25"/>
      <c r="E20" s="25"/>
      <c r="F20" s="117"/>
      <c r="G20" s="23"/>
      <c r="H20" s="9"/>
    </row>
    <row r="21" spans="1:9" ht="12.75" customHeight="1" x14ac:dyDescent="0.2">
      <c r="A21" s="5"/>
      <c r="B21" s="18" t="s">
        <v>13</v>
      </c>
      <c r="C21" s="26"/>
      <c r="D21" s="26"/>
      <c r="E21" s="26"/>
      <c r="F21" s="117"/>
      <c r="G21" s="23"/>
      <c r="H21" s="9"/>
    </row>
    <row r="22" spans="1:9" x14ac:dyDescent="0.2">
      <c r="A22" s="5"/>
      <c r="B22" s="27" t="s">
        <v>14</v>
      </c>
      <c r="C22" s="36">
        <f>C23+C24</f>
        <v>0</v>
      </c>
      <c r="D22" s="36">
        <f>D23+D24</f>
        <v>0</v>
      </c>
      <c r="E22" s="36">
        <f>E23+E24</f>
        <v>0</v>
      </c>
      <c r="F22" s="117"/>
      <c r="G22" s="23"/>
      <c r="H22" s="9"/>
    </row>
    <row r="23" spans="1:9" x14ac:dyDescent="0.2">
      <c r="A23" s="5"/>
      <c r="B23" s="28" t="s">
        <v>15</v>
      </c>
      <c r="C23" s="29"/>
      <c r="D23" s="29"/>
      <c r="E23" s="29"/>
      <c r="F23" s="117"/>
      <c r="G23" s="23"/>
      <c r="H23" s="9"/>
    </row>
    <row r="24" spans="1:9" x14ac:dyDescent="0.2">
      <c r="A24" s="5"/>
      <c r="B24" s="30" t="s">
        <v>16</v>
      </c>
      <c r="C24" s="29"/>
      <c r="D24" s="29"/>
      <c r="E24" s="29"/>
      <c r="F24" s="117"/>
      <c r="G24" s="23"/>
      <c r="H24" s="9"/>
    </row>
    <row r="25" spans="1:9" x14ac:dyDescent="0.2">
      <c r="A25" s="5"/>
      <c r="B25" s="27" t="s">
        <v>17</v>
      </c>
      <c r="C25" s="26"/>
      <c r="D25" s="26"/>
      <c r="E25" s="26"/>
      <c r="F25" s="117"/>
      <c r="G25" s="23"/>
      <c r="H25" s="9"/>
    </row>
    <row r="26" spans="1:9" x14ac:dyDescent="0.2">
      <c r="A26" s="5"/>
      <c r="B26" s="27" t="s">
        <v>18</v>
      </c>
      <c r="C26" s="36">
        <f>C27+C28</f>
        <v>0</v>
      </c>
      <c r="D26" s="36">
        <f>D27+D28</f>
        <v>0</v>
      </c>
      <c r="E26" s="36">
        <f>E27+E28</f>
        <v>0</v>
      </c>
      <c r="F26" s="117"/>
      <c r="G26" s="23"/>
      <c r="H26" s="9"/>
    </row>
    <row r="27" spans="1:9" x14ac:dyDescent="0.2">
      <c r="A27" s="5"/>
      <c r="B27" s="28" t="s">
        <v>15</v>
      </c>
      <c r="C27" s="29"/>
      <c r="D27" s="29"/>
      <c r="E27" s="29"/>
      <c r="F27" s="117"/>
      <c r="G27" s="23"/>
      <c r="H27" s="9"/>
    </row>
    <row r="28" spans="1:9" x14ac:dyDescent="0.2">
      <c r="A28" s="5"/>
      <c r="B28" s="30" t="s">
        <v>16</v>
      </c>
      <c r="C28" s="29"/>
      <c r="D28" s="29"/>
      <c r="E28" s="29"/>
      <c r="F28" s="117"/>
      <c r="G28" s="23"/>
      <c r="H28" s="9"/>
    </row>
    <row r="29" spans="1:9" x14ac:dyDescent="0.2">
      <c r="A29" s="5"/>
      <c r="B29" s="31" t="s">
        <v>19</v>
      </c>
      <c r="C29" s="93">
        <f>C21+C23+C25+C27</f>
        <v>0</v>
      </c>
      <c r="D29" s="93">
        <f>D21+D23+D25+D27</f>
        <v>0</v>
      </c>
      <c r="E29" s="93">
        <f>E21+E23+E25+E27</f>
        <v>0</v>
      </c>
      <c r="F29" s="117"/>
      <c r="G29" s="23"/>
      <c r="H29" s="9"/>
    </row>
    <row r="30" spans="1:9" x14ac:dyDescent="0.2">
      <c r="A30" s="5"/>
      <c r="B30" s="32" t="s">
        <v>20</v>
      </c>
      <c r="C30" s="33">
        <f>+C20+C29+C24+C28</f>
        <v>0</v>
      </c>
      <c r="D30" s="33">
        <f>+D20+D29+D24+D28</f>
        <v>0</v>
      </c>
      <c r="E30" s="33">
        <f>+E20+E29+E24+E28</f>
        <v>0</v>
      </c>
      <c r="F30" s="117"/>
      <c r="G30" s="23"/>
      <c r="H30" s="9"/>
    </row>
    <row r="31" spans="1:9" x14ac:dyDescent="0.2">
      <c r="A31" s="5"/>
      <c r="B31" s="34" t="s">
        <v>21</v>
      </c>
      <c r="C31" s="25"/>
      <c r="D31" s="25"/>
      <c r="E31" s="25"/>
      <c r="F31" s="117"/>
      <c r="G31" s="23"/>
      <c r="H31" s="9"/>
      <c r="I31" s="35"/>
    </row>
    <row r="32" spans="1:9" x14ac:dyDescent="0.2">
      <c r="A32" s="5"/>
      <c r="B32" s="27" t="s">
        <v>22</v>
      </c>
      <c r="C32" s="36">
        <f>C33+C34</f>
        <v>0</v>
      </c>
      <c r="D32" s="36">
        <f>D33+D34</f>
        <v>0</v>
      </c>
      <c r="E32" s="36">
        <f>E33+E34</f>
        <v>0</v>
      </c>
      <c r="F32" s="117"/>
      <c r="G32" s="23"/>
      <c r="H32" s="9"/>
    </row>
    <row r="33" spans="1:9" x14ac:dyDescent="0.2">
      <c r="A33" s="5"/>
      <c r="B33" s="28" t="s">
        <v>15</v>
      </c>
      <c r="C33" s="29"/>
      <c r="D33" s="29"/>
      <c r="E33" s="29"/>
      <c r="F33" s="117"/>
      <c r="G33" s="23"/>
      <c r="H33" s="9"/>
    </row>
    <row r="34" spans="1:9" x14ac:dyDescent="0.2">
      <c r="A34" s="5"/>
      <c r="B34" s="28" t="s">
        <v>16</v>
      </c>
      <c r="C34" s="29"/>
      <c r="D34" s="29"/>
      <c r="E34" s="29"/>
      <c r="F34" s="117"/>
      <c r="G34" s="23"/>
      <c r="H34" s="9"/>
    </row>
    <row r="35" spans="1:9" x14ac:dyDescent="0.2">
      <c r="A35" s="5"/>
      <c r="B35" s="27" t="s">
        <v>23</v>
      </c>
      <c r="C35" s="36">
        <f>C36+C37</f>
        <v>0</v>
      </c>
      <c r="D35" s="36">
        <f>D36+D37</f>
        <v>0</v>
      </c>
      <c r="E35" s="36">
        <f>E36+E37</f>
        <v>0</v>
      </c>
      <c r="F35" s="117"/>
      <c r="G35" s="23"/>
      <c r="H35" s="9"/>
    </row>
    <row r="36" spans="1:9" x14ac:dyDescent="0.2">
      <c r="A36" s="5"/>
      <c r="B36" s="28" t="s">
        <v>15</v>
      </c>
      <c r="C36" s="29"/>
      <c r="D36" s="29"/>
      <c r="E36" s="29"/>
      <c r="F36" s="117"/>
      <c r="G36" s="23"/>
      <c r="H36" s="9"/>
    </row>
    <row r="37" spans="1:9" x14ac:dyDescent="0.2">
      <c r="A37" s="5"/>
      <c r="B37" s="30" t="s">
        <v>16</v>
      </c>
      <c r="C37" s="29"/>
      <c r="D37" s="29"/>
      <c r="E37" s="29"/>
      <c r="F37" s="117"/>
      <c r="G37" s="23"/>
      <c r="H37" s="9"/>
    </row>
    <row r="38" spans="1:9" x14ac:dyDescent="0.2">
      <c r="A38" s="5"/>
      <c r="B38" s="32" t="s">
        <v>24</v>
      </c>
      <c r="C38" s="33">
        <f>+C31+C32+C35</f>
        <v>0</v>
      </c>
      <c r="D38" s="33">
        <f>+D31+D32+D35</f>
        <v>0</v>
      </c>
      <c r="E38" s="33">
        <f>+E31+E32+E35</f>
        <v>0</v>
      </c>
      <c r="F38" s="118"/>
      <c r="G38" s="23"/>
      <c r="H38" s="9"/>
      <c r="I38" s="35"/>
    </row>
    <row r="39" spans="1:9" x14ac:dyDescent="0.2">
      <c r="A39" s="5"/>
      <c r="B39" s="7"/>
      <c r="C39" s="7"/>
      <c r="D39" s="7"/>
      <c r="E39" s="7"/>
      <c r="F39" s="7"/>
      <c r="G39" s="7"/>
      <c r="H39" s="9"/>
    </row>
    <row r="40" spans="1:9" ht="15.75" customHeight="1" x14ac:dyDescent="0.25">
      <c r="A40" s="5"/>
      <c r="B40" s="22" t="s">
        <v>25</v>
      </c>
      <c r="C40" s="17">
        <f>+C19</f>
        <v>2008</v>
      </c>
      <c r="D40" s="17">
        <f>+D19</f>
        <v>2009</v>
      </c>
      <c r="E40" s="17">
        <f>+E19</f>
        <v>2010</v>
      </c>
      <c r="F40" s="119" t="s">
        <v>70</v>
      </c>
      <c r="G40" s="37"/>
      <c r="H40" s="9"/>
    </row>
    <row r="41" spans="1:9" x14ac:dyDescent="0.2">
      <c r="A41" s="5"/>
      <c r="B41" s="34" t="s">
        <v>26</v>
      </c>
      <c r="C41" s="25"/>
      <c r="D41" s="25"/>
      <c r="E41" s="25"/>
      <c r="F41" s="120"/>
      <c r="G41" s="37"/>
      <c r="H41" s="9"/>
    </row>
    <row r="42" spans="1:9" x14ac:dyDescent="0.2">
      <c r="A42" s="5"/>
      <c r="B42" s="34" t="s">
        <v>27</v>
      </c>
      <c r="C42" s="25"/>
      <c r="D42" s="25"/>
      <c r="E42" s="25"/>
      <c r="F42" s="120"/>
      <c r="G42" s="37"/>
      <c r="H42" s="9"/>
    </row>
    <row r="43" spans="1:9" x14ac:dyDescent="0.2">
      <c r="A43" s="5"/>
      <c r="B43" s="34" t="s">
        <v>28</v>
      </c>
      <c r="C43" s="25"/>
      <c r="D43" s="25"/>
      <c r="E43" s="25"/>
      <c r="F43" s="120"/>
      <c r="G43" s="37"/>
      <c r="H43" s="9"/>
      <c r="I43" s="35"/>
    </row>
    <row r="44" spans="1:9" x14ac:dyDescent="0.2">
      <c r="A44" s="5"/>
      <c r="B44" s="34" t="s">
        <v>29</v>
      </c>
      <c r="C44" s="38">
        <f>+C42+C43</f>
        <v>0</v>
      </c>
      <c r="D44" s="38">
        <f>+D42+D43</f>
        <v>0</v>
      </c>
      <c r="E44" s="38">
        <f>+E42+E43</f>
        <v>0</v>
      </c>
      <c r="F44" s="120"/>
      <c r="G44" s="37"/>
      <c r="H44" s="9"/>
    </row>
    <row r="45" spans="1:9" x14ac:dyDescent="0.2">
      <c r="A45" s="5"/>
      <c r="B45" s="39" t="s">
        <v>30</v>
      </c>
      <c r="C45" s="29"/>
      <c r="D45" s="29"/>
      <c r="E45" s="29"/>
      <c r="F45" s="120"/>
      <c r="G45" s="37"/>
      <c r="H45" s="9"/>
    </row>
    <row r="46" spans="1:9" x14ac:dyDescent="0.2">
      <c r="A46" s="5"/>
      <c r="B46" s="39" t="s">
        <v>31</v>
      </c>
      <c r="C46" s="29"/>
      <c r="D46" s="29"/>
      <c r="E46" s="29"/>
      <c r="F46" s="120"/>
      <c r="G46" s="37"/>
      <c r="H46" s="9"/>
    </row>
    <row r="47" spans="1:9" x14ac:dyDescent="0.2">
      <c r="A47" s="5"/>
      <c r="B47" s="34" t="s">
        <v>32</v>
      </c>
      <c r="C47" s="38">
        <f>+C44+C45+C46</f>
        <v>0</v>
      </c>
      <c r="D47" s="38">
        <f>+D44+D45+D46</f>
        <v>0</v>
      </c>
      <c r="E47" s="38">
        <f>+E44+E45+E46</f>
        <v>0</v>
      </c>
      <c r="F47" s="120"/>
      <c r="G47" s="37"/>
      <c r="H47" s="9"/>
    </row>
    <row r="48" spans="1:9" x14ac:dyDescent="0.2">
      <c r="A48" s="5"/>
      <c r="B48" s="39" t="s">
        <v>33</v>
      </c>
      <c r="C48" s="40"/>
      <c r="D48" s="40"/>
      <c r="E48" s="40"/>
      <c r="F48" s="120"/>
      <c r="G48" s="37"/>
      <c r="H48" s="9"/>
    </row>
    <row r="49" spans="1:8" x14ac:dyDescent="0.2">
      <c r="A49" s="5"/>
      <c r="B49" s="39" t="s">
        <v>34</v>
      </c>
      <c r="C49" s="29"/>
      <c r="D49" s="29"/>
      <c r="E49" s="29"/>
      <c r="F49" s="120"/>
      <c r="G49" s="37"/>
      <c r="H49" s="9"/>
    </row>
    <row r="50" spans="1:8" x14ac:dyDescent="0.2">
      <c r="A50" s="5"/>
      <c r="B50" s="34" t="s">
        <v>35</v>
      </c>
      <c r="C50" s="38">
        <f>SUM(C47:C49)</f>
        <v>0</v>
      </c>
      <c r="D50" s="38">
        <f>SUM(D47:D49)</f>
        <v>0</v>
      </c>
      <c r="E50" s="38">
        <f>SUM(E47:E49)</f>
        <v>0</v>
      </c>
      <c r="F50" s="120"/>
      <c r="G50" s="37"/>
      <c r="H50" s="9"/>
    </row>
    <row r="51" spans="1:8" x14ac:dyDescent="0.2">
      <c r="A51" s="5"/>
      <c r="B51" s="39" t="s">
        <v>36</v>
      </c>
      <c r="C51" s="29"/>
      <c r="D51" s="29"/>
      <c r="E51" s="29"/>
      <c r="F51" s="120"/>
      <c r="G51" s="37"/>
      <c r="H51" s="9"/>
    </row>
    <row r="52" spans="1:8" x14ac:dyDescent="0.2">
      <c r="A52" s="5"/>
      <c r="B52" s="32" t="s">
        <v>37</v>
      </c>
      <c r="C52" s="33">
        <f>SUM(C50:C51)</f>
        <v>0</v>
      </c>
      <c r="D52" s="33">
        <f>SUM(D50:D51)</f>
        <v>0</v>
      </c>
      <c r="E52" s="33">
        <f>SUM(E50:E51)</f>
        <v>0</v>
      </c>
      <c r="F52" s="121"/>
      <c r="G52" s="37"/>
      <c r="H52" s="9"/>
    </row>
    <row r="53" spans="1:8" ht="13.5" thickBot="1" x14ac:dyDescent="0.25">
      <c r="A53" s="5"/>
      <c r="B53" s="7"/>
      <c r="C53" s="41"/>
      <c r="D53" s="41"/>
      <c r="E53" s="7"/>
      <c r="F53" s="7"/>
      <c r="G53" s="42"/>
      <c r="H53" s="9"/>
    </row>
    <row r="54" spans="1:8" x14ac:dyDescent="0.2">
      <c r="A54" s="99" t="s">
        <v>67</v>
      </c>
      <c r="B54" s="100"/>
      <c r="C54" s="100"/>
      <c r="D54" s="100"/>
      <c r="E54" s="100"/>
      <c r="F54" s="100"/>
      <c r="G54" s="101"/>
      <c r="H54" s="9"/>
    </row>
    <row r="55" spans="1:8" x14ac:dyDescent="0.2">
      <c r="A55" s="102" t="s">
        <v>38</v>
      </c>
      <c r="B55" s="103"/>
      <c r="C55" s="43" t="s">
        <v>39</v>
      </c>
      <c r="D55" s="44" t="s">
        <v>40</v>
      </c>
      <c r="E55" s="43" t="s">
        <v>41</v>
      </c>
      <c r="F55" s="104" t="s">
        <v>42</v>
      </c>
      <c r="G55" s="105"/>
      <c r="H55" s="9"/>
    </row>
    <row r="56" spans="1:8" ht="28.5" customHeight="1" x14ac:dyDescent="0.2">
      <c r="A56" s="45">
        <v>1</v>
      </c>
      <c r="B56" s="46" t="s">
        <v>43</v>
      </c>
      <c r="C56" s="47">
        <v>1</v>
      </c>
      <c r="D56" s="48" t="str">
        <f>IF(C2="Creazione",IF(E29=0,0,E29/(E33+E36)),"")</f>
        <v/>
      </c>
      <c r="E56" s="85" t="str">
        <f>IF(E47&lt;0,"NEGATIVO",IF(C2="Creazione",IF(OR(D56&lt;1,E47&lt;0,E31&lt;0),"NEGATIVO","POSITIVO"),""))</f>
        <v/>
      </c>
      <c r="F56" s="106" t="str">
        <f>IF(C2="Creazione",SUMPRODUCT(('Bilancio ordinario e Sempli'!$E56:$E58="POSITIVO")*('Bilancio ordinario e Sempli'!$E56:$E58="POSITIVO")),"")</f>
        <v/>
      </c>
      <c r="G56" s="107" t="str">
        <f>IF(C2="Creazione","Rispetto di almeno 2 dei seguenti parametri, di cui uno tra quelli tra 4 e 6 della tabella","")</f>
        <v/>
      </c>
      <c r="H56" s="9"/>
    </row>
    <row r="57" spans="1:8" ht="28.5" customHeight="1" x14ac:dyDescent="0.2">
      <c r="A57" s="45">
        <v>2</v>
      </c>
      <c r="B57" s="49" t="s">
        <v>44</v>
      </c>
      <c r="C57" s="50">
        <v>0.05</v>
      </c>
      <c r="D57" s="51" t="str">
        <f>IF(C2="Creazione",IF(OR(E20=0,D20=0,E29=0,D29=0)=FALSE,((E20-D20)+(E29-D29))/(D20+D29),0),"")</f>
        <v/>
      </c>
      <c r="E57" s="85" t="str">
        <f>IF(C2="Creazione",IF(OR(D57&lt;0.05,E47&lt;0,E31&lt;0),"NEGATIVO","POSITIVO"),"")</f>
        <v/>
      </c>
      <c r="F57" s="106"/>
      <c r="G57" s="108"/>
      <c r="H57" s="9"/>
    </row>
    <row r="58" spans="1:8" ht="28.5" customHeight="1" x14ac:dyDescent="0.2">
      <c r="A58" s="45">
        <v>3</v>
      </c>
      <c r="B58" s="46" t="s">
        <v>45</v>
      </c>
      <c r="C58" s="47">
        <v>1</v>
      </c>
      <c r="D58" s="52" t="str">
        <f>IF(C2="Creazione",(E31+E34+E37)-E20,"")</f>
        <v/>
      </c>
      <c r="E58" s="85" t="str">
        <f>IF(C2="Creazione",IF(AND(D58&gt;=1,E31&gt;=0,E47&gt;=0),"POSITIVO","NEGATIVO"),"")</f>
        <v/>
      </c>
      <c r="F58" s="106"/>
      <c r="G58" s="108"/>
      <c r="H58" s="9"/>
    </row>
    <row r="59" spans="1:8" ht="28.5" customHeight="1" x14ac:dyDescent="0.2">
      <c r="A59" s="45">
        <v>4</v>
      </c>
      <c r="B59" s="46" t="s">
        <v>46</v>
      </c>
      <c r="C59" s="53">
        <v>0.03</v>
      </c>
      <c r="D59" s="51" t="str">
        <f>IF(C2="Creazione",IF(OR(E41=0,D41=0)=FALSE,(E41-D41)/D41,0),"")</f>
        <v/>
      </c>
      <c r="E59" s="85" t="str">
        <f>IF(C2="Creazione",IF(OR(D59&lt;C59,E47&lt;0,E31&lt;0),"NEGATIVO","POSITIVO"),"")</f>
        <v/>
      </c>
      <c r="F59" s="106" t="str">
        <f>IF(C2="Creazione",SUMPRODUCT(('Bilancio ordinario e Sempli'!$E59:$E61="POSITIVO")*('Bilancio ordinario e Sempli'!$E59:$E61="POSITIVO")),"")</f>
        <v/>
      </c>
      <c r="G59" s="108"/>
      <c r="H59" s="9"/>
    </row>
    <row r="60" spans="1:8" ht="28.5" customHeight="1" x14ac:dyDescent="0.2">
      <c r="A60" s="45">
        <v>5</v>
      </c>
      <c r="B60" s="49" t="s">
        <v>47</v>
      </c>
      <c r="C60" s="53">
        <v>0.05</v>
      </c>
      <c r="D60" s="51" t="str">
        <f>IF(C2="Creazione",IF(OR(E47=0,E41=0)=FALSE,E47/E41,0),"")</f>
        <v/>
      </c>
      <c r="E60" s="85" t="str">
        <f>IF(C2="Creazione",IF(OR(D60&lt;C60,E47&lt;0,E31&lt;0),"NEGATIVO","POSITIVO"),"")</f>
        <v/>
      </c>
      <c r="F60" s="106"/>
      <c r="G60" s="108"/>
      <c r="H60" s="9"/>
    </row>
    <row r="61" spans="1:8" ht="28.5" customHeight="1" thickBot="1" x14ac:dyDescent="0.25">
      <c r="A61" s="54">
        <v>6</v>
      </c>
      <c r="B61" s="55" t="s">
        <v>48</v>
      </c>
      <c r="C61" s="56">
        <v>0.04</v>
      </c>
      <c r="D61" s="57" t="str">
        <f>IF(C2="Creazione",IF(OR(E52=0,E41=0)=FALSE,E52/E41,0),"")</f>
        <v/>
      </c>
      <c r="E61" s="87" t="str">
        <f>IF(C2="Creazione",IF(AND(D61&gt;0.04,E47&gt;=0,E31&gt;=0),"POSITIVO","NEGATIVO"),"")</f>
        <v/>
      </c>
      <c r="F61" s="110"/>
      <c r="G61" s="109"/>
      <c r="H61" s="9"/>
    </row>
    <row r="62" spans="1:8" ht="13.5" thickBot="1" x14ac:dyDescent="0.25">
      <c r="A62" s="5"/>
      <c r="B62" s="112"/>
      <c r="C62" s="112"/>
      <c r="D62" s="113"/>
      <c r="E62" s="113"/>
      <c r="F62" s="113"/>
      <c r="G62" s="113"/>
      <c r="H62" s="9"/>
    </row>
    <row r="63" spans="1:8" x14ac:dyDescent="0.2">
      <c r="A63" s="99" t="s">
        <v>68</v>
      </c>
      <c r="B63" s="100"/>
      <c r="C63" s="100"/>
      <c r="D63" s="100"/>
      <c r="E63" s="100"/>
      <c r="F63" s="100"/>
      <c r="G63" s="101"/>
      <c r="H63" s="9"/>
    </row>
    <row r="64" spans="1:8" x14ac:dyDescent="0.2">
      <c r="A64" s="102" t="s">
        <v>38</v>
      </c>
      <c r="B64" s="103"/>
      <c r="C64" s="43" t="s">
        <v>39</v>
      </c>
      <c r="D64" s="44" t="s">
        <v>40</v>
      </c>
      <c r="E64" s="43" t="s">
        <v>41</v>
      </c>
      <c r="F64" s="104" t="s">
        <v>42</v>
      </c>
      <c r="G64" s="105"/>
      <c r="H64" s="9"/>
    </row>
    <row r="65" spans="1:8" ht="28.5" customHeight="1" x14ac:dyDescent="0.2">
      <c r="A65" s="45">
        <v>1</v>
      </c>
      <c r="B65" s="46" t="s">
        <v>43</v>
      </c>
      <c r="C65" s="47">
        <v>1</v>
      </c>
      <c r="D65" s="48" t="str">
        <f>IF(C2="Start-up",IF(E29=0,0,E29/(E33+E36)),"")</f>
        <v/>
      </c>
      <c r="E65" s="85" t="str">
        <f>IF(C2="Start-up",IF(OR(D65&lt;1,E47&lt;0,E31&lt;0),"NEGATIVO","POSITIVO"),"")</f>
        <v/>
      </c>
      <c r="F65" s="106" t="str">
        <f>IF(C2="Start-up",SUMPRODUCT(('Bilancio ordinario e Sempli'!$E65:$E67="POSITIVO")*('Bilancio ordinario e Sempli'!$E65:$E67="POSITIVO")),"")</f>
        <v/>
      </c>
      <c r="G65" s="107" t="str">
        <f>IF(C2="Start-up","Rispetto di almeno 2 dei seguenti parametri, di cui uno tra quelli tra 4 e 6 della tabella","")</f>
        <v/>
      </c>
      <c r="H65" s="9"/>
    </row>
    <row r="66" spans="1:8" ht="28.5" customHeight="1" x14ac:dyDescent="0.2">
      <c r="A66" s="45">
        <v>2</v>
      </c>
      <c r="B66" s="49" t="s">
        <v>44</v>
      </c>
      <c r="C66" s="50">
        <v>0.05</v>
      </c>
      <c r="D66" s="51" t="str">
        <f>IF(C2="Start-up",IF(OR(E20=0,D20=0,E29=0,D29=0)=FALSE,((E20-D20)+(E29-D29))/(D20+D29),0),"")</f>
        <v/>
      </c>
      <c r="E66" s="85" t="str">
        <f>IF(C2="Start-up",IF(OR(D66&lt;0.05,E47&lt;0,E31&lt;0),"NEGATIVO","POSITIVO"),"")</f>
        <v/>
      </c>
      <c r="F66" s="106"/>
      <c r="G66" s="108"/>
      <c r="H66" s="9"/>
    </row>
    <row r="67" spans="1:8" ht="28.5" customHeight="1" x14ac:dyDescent="0.2">
      <c r="A67" s="45">
        <v>3</v>
      </c>
      <c r="B67" s="58" t="s">
        <v>49</v>
      </c>
      <c r="C67" s="59">
        <v>-0.1</v>
      </c>
      <c r="D67" s="60" t="str">
        <f>IF(C2="Start-up",IF(OR(E48=0,E41=0)=FALSE,E48/E41,0),"")</f>
        <v/>
      </c>
      <c r="E67" s="85" t="str">
        <f>IF(C2="Start-up",IF(OR(D67&lt;=-0.1,E41=0,E47&lt;0,E31&lt;0),"NEGATIVO","POSITIVO"),"")</f>
        <v/>
      </c>
      <c r="F67" s="106"/>
      <c r="G67" s="108"/>
      <c r="H67" s="9"/>
    </row>
    <row r="68" spans="1:8" ht="28.5" customHeight="1" x14ac:dyDescent="0.2">
      <c r="A68" s="45">
        <v>4</v>
      </c>
      <c r="B68" s="46" t="s">
        <v>50</v>
      </c>
      <c r="C68" s="47">
        <v>0</v>
      </c>
      <c r="D68" s="90" t="str">
        <f>IF(C2="Start-up",E44-D44,"")</f>
        <v/>
      </c>
      <c r="E68" s="85" t="str">
        <f>IF(C2="Start-up",IF(AND(D68&gt;0,E47&gt;=0,E31&gt;=0),"POSITIVO","NEGATIVO"),"")</f>
        <v/>
      </c>
      <c r="F68" s="106" t="str">
        <f>IF(C2="Start-up",SUMPRODUCT(('Bilancio ordinario e Sempli'!$E68:$E70="POSITIVO")*('Bilancio ordinario e Sempli'!$E68:$E70="POSITIVO")),"")</f>
        <v/>
      </c>
      <c r="G68" s="108"/>
      <c r="H68" s="9"/>
    </row>
    <row r="69" spans="1:8" ht="28.5" customHeight="1" x14ac:dyDescent="0.2">
      <c r="A69" s="45">
        <v>5</v>
      </c>
      <c r="B69" s="49" t="s">
        <v>51</v>
      </c>
      <c r="C69" s="51">
        <v>1.5E-3</v>
      </c>
      <c r="D69" s="51" t="str">
        <f>IF(C2="Start-up",IF(OR(E47=0,E41=0)=FALSE,E47/E41,0),"")</f>
        <v/>
      </c>
      <c r="E69" s="85" t="str">
        <f>IF(C2="Start-up",IF(OR(D69&lt;=C69,E47&lt;0,E31&lt;0),"NEGATIVO","POSITIVO"),"")</f>
        <v/>
      </c>
      <c r="F69" s="106"/>
      <c r="G69" s="108"/>
      <c r="H69" s="9"/>
    </row>
    <row r="70" spans="1:8" ht="28.5" customHeight="1" thickBot="1" x14ac:dyDescent="0.25">
      <c r="A70" s="54">
        <v>6</v>
      </c>
      <c r="B70" s="55" t="s">
        <v>48</v>
      </c>
      <c r="C70" s="61">
        <v>0.04</v>
      </c>
      <c r="D70" s="57" t="str">
        <f>IF(C2="Start-up",IF(OR(E52=0,E41=0)=FALSE,E52/E41,0),"")</f>
        <v/>
      </c>
      <c r="E70" s="87" t="str">
        <f>IF(C2="Start-up",IF(AND(D70&gt;0.04,E47&gt;=0,E31&gt;=0),"POSITIVO","NEGATIVO"),"")</f>
        <v/>
      </c>
      <c r="F70" s="110"/>
      <c r="G70" s="109"/>
      <c r="H70" s="9"/>
    </row>
    <row r="71" spans="1:8" ht="13.5" thickBot="1" x14ac:dyDescent="0.25">
      <c r="A71" s="5"/>
      <c r="B71" s="111"/>
      <c r="C71" s="111"/>
      <c r="D71" s="111"/>
      <c r="E71" s="111"/>
      <c r="F71" s="7"/>
      <c r="G71" s="7"/>
      <c r="H71" s="9"/>
    </row>
    <row r="72" spans="1:8" x14ac:dyDescent="0.2">
      <c r="A72" s="99" t="s">
        <v>69</v>
      </c>
      <c r="B72" s="100"/>
      <c r="C72" s="100"/>
      <c r="D72" s="100"/>
      <c r="E72" s="100"/>
      <c r="F72" s="100"/>
      <c r="G72" s="101"/>
      <c r="H72" s="9"/>
    </row>
    <row r="73" spans="1:8" x14ac:dyDescent="0.2">
      <c r="A73" s="102" t="s">
        <v>38</v>
      </c>
      <c r="B73" s="103"/>
      <c r="C73" s="43" t="s">
        <v>39</v>
      </c>
      <c r="D73" s="44" t="s">
        <v>40</v>
      </c>
      <c r="E73" s="43" t="s">
        <v>41</v>
      </c>
      <c r="F73" s="104" t="s">
        <v>42</v>
      </c>
      <c r="G73" s="105"/>
      <c r="H73" s="9"/>
    </row>
    <row r="74" spans="1:8" ht="24.75" customHeight="1" x14ac:dyDescent="0.2">
      <c r="A74" s="45">
        <v>1</v>
      </c>
      <c r="B74" s="46" t="s">
        <v>43</v>
      </c>
      <c r="C74" s="47">
        <v>1</v>
      </c>
      <c r="D74" s="84">
        <f>IF(C2="Consolidamento",IF(E29=0,0,E29/(E33+E36)),"")</f>
        <v>0</v>
      </c>
      <c r="E74" s="85" t="str">
        <f>IF(C2="Consolidamento",IF(OR(D74&lt;1,E47&lt;0,E31&lt;0),"NEGATIVO","POSITIVO"),"")</f>
        <v>NEGATIVO</v>
      </c>
      <c r="F74" s="106">
        <f>IF(C2="Consolidamento",SUMPRODUCT(('Bilancio ordinario e Sempli'!$E74:$E77="POSITIVO")*('Bilancio ordinario e Sempli'!$E74:$E77="POSITIVO")),"")</f>
        <v>0</v>
      </c>
      <c r="G74" s="107" t="str">
        <f>IF(C2="Consolidamento","Rispetto di almeno 2 dei seguenti parametri, di cui uno deve essere tra gli indicatori 5 e 10 della tabella","")</f>
        <v>Rispetto di almeno 2 dei seguenti parametri, di cui uno deve essere tra gli indicatori 5 e 10 della tabella</v>
      </c>
      <c r="H74" s="9"/>
    </row>
    <row r="75" spans="1:8" ht="24.75" customHeight="1" x14ac:dyDescent="0.2">
      <c r="A75" s="45">
        <v>2</v>
      </c>
      <c r="B75" s="46" t="s">
        <v>45</v>
      </c>
      <c r="C75" s="47">
        <v>1</v>
      </c>
      <c r="D75" s="86">
        <f>IF(C2="Consolidamento",(E31+E34+E37)-E20,"")</f>
        <v>0</v>
      </c>
      <c r="E75" s="85" t="str">
        <f>IF(C2="Consolidamento",IF(AND(D75&gt;=1,E47&gt;=0,E31&gt;=0),"POSITIVO","NEGATIVO"),"")</f>
        <v>NEGATIVO</v>
      </c>
      <c r="F75" s="106"/>
      <c r="G75" s="108"/>
      <c r="H75" s="9"/>
    </row>
    <row r="76" spans="1:8" ht="24.75" customHeight="1" x14ac:dyDescent="0.2">
      <c r="A76" s="45">
        <v>3</v>
      </c>
      <c r="B76" s="49" t="s">
        <v>51</v>
      </c>
      <c r="C76" s="51">
        <v>1.5E-3</v>
      </c>
      <c r="D76" s="51">
        <f>IF(C2="Consolidamento",IF(OR(E47=0,E41=0)=FALSE,E47/E41,0),"")</f>
        <v>0</v>
      </c>
      <c r="E76" s="85" t="str">
        <f>IF(C2="Consolidamento",IF(OR(D76&lt;=C76,E47&lt;0,E31&lt;0),"NEGATIVO","POSITIVO"),"")</f>
        <v>NEGATIVO</v>
      </c>
      <c r="F76" s="106"/>
      <c r="G76" s="108"/>
      <c r="H76" s="9"/>
    </row>
    <row r="77" spans="1:8" ht="24.75" customHeight="1" thickBot="1" x14ac:dyDescent="0.25">
      <c r="A77" s="45">
        <v>4</v>
      </c>
      <c r="B77" s="55" t="s">
        <v>52</v>
      </c>
      <c r="C77" s="56">
        <v>0.03</v>
      </c>
      <c r="D77" s="57">
        <f>IF(C2="Consolidamento",IF(OR(E52=0,E41=0)=FALSE,E52/E41,0),"")</f>
        <v>0</v>
      </c>
      <c r="E77" s="87" t="str">
        <f>IF(C2="Consolidamento",IF(AND(D77&gt;0.03,E47&gt;=0,E31&gt;=0),"POSITIVO","NEGATIVO"),"")</f>
        <v>NEGATIVO</v>
      </c>
      <c r="F77" s="106"/>
      <c r="G77" s="108"/>
      <c r="H77" s="9"/>
    </row>
    <row r="78" spans="1:8" ht="24.75" customHeight="1" x14ac:dyDescent="0.2">
      <c r="A78" s="45">
        <v>5</v>
      </c>
      <c r="B78" s="58" t="s">
        <v>53</v>
      </c>
      <c r="C78" s="47" t="s">
        <v>54</v>
      </c>
      <c r="D78" s="86" t="str">
        <f>IF(C2="Consolidamento",C7,"")</f>
        <v>NO</v>
      </c>
      <c r="E78" s="85" t="str">
        <f>IF(C2="Consolidamento",IF(AND(D78="SI",E47&gt;=0,E31&gt;=0),"POSITIVO","NEGATIVO"),"")</f>
        <v>NEGATIVO</v>
      </c>
      <c r="F78" s="106">
        <f>IF(C2="Consolidamento",SUMPRODUCT(('Bilancio ordinario e Sempli'!$E78:$E83="POSITIVO")*('Bilancio ordinario e Sempli'!$E78:$E83="POSITIVO")),"")</f>
        <v>0</v>
      </c>
      <c r="G78" s="108"/>
      <c r="H78" s="9"/>
    </row>
    <row r="79" spans="1:8" ht="24.75" customHeight="1" x14ac:dyDescent="0.2">
      <c r="A79" s="45">
        <v>6</v>
      </c>
      <c r="B79" s="58" t="s">
        <v>55</v>
      </c>
      <c r="C79" s="47">
        <v>0</v>
      </c>
      <c r="D79" s="86">
        <f>IF(C2="Consolidamento",E6-D6,"")</f>
        <v>0</v>
      </c>
      <c r="E79" s="85" t="str">
        <f>IF(C2="Consolidamento",IF(AND(D79&gt;0,E47&gt;=0,E31&gt;=0),"POSITIVO","NEGATIVO"),"")</f>
        <v>NEGATIVO</v>
      </c>
      <c r="F79" s="106"/>
      <c r="G79" s="108"/>
      <c r="H79" s="9"/>
    </row>
    <row r="80" spans="1:8" ht="24.75" customHeight="1" x14ac:dyDescent="0.2">
      <c r="A80" s="45">
        <v>7</v>
      </c>
      <c r="B80" s="46" t="s">
        <v>50</v>
      </c>
      <c r="C80" s="47">
        <v>0</v>
      </c>
      <c r="D80" s="52">
        <f>IF(C2="Consolidamento",IF(E44=0,0,E44-D44),"")</f>
        <v>0</v>
      </c>
      <c r="E80" s="85" t="str">
        <f>IF(C2="Consolidamento",IF(AND(D80&gt;0,E47&gt;=0,E31&gt;=0),"POSITIVO","NEGATIVO"),"")</f>
        <v>NEGATIVO</v>
      </c>
      <c r="F80" s="106"/>
      <c r="G80" s="108"/>
      <c r="H80" s="9"/>
    </row>
    <row r="81" spans="1:8" ht="24.75" customHeight="1" x14ac:dyDescent="0.2">
      <c r="A81" s="45">
        <v>8</v>
      </c>
      <c r="B81" s="46" t="s">
        <v>56</v>
      </c>
      <c r="C81" s="47">
        <v>0</v>
      </c>
      <c r="D81" s="86">
        <f>IF(C2="Consolidamento",IF(E41=0,0,E41-D41),"")</f>
        <v>0</v>
      </c>
      <c r="E81" s="85" t="str">
        <f>IF(C2="Consolidamento",IF(AND(D81&gt;0,E47&gt;=0,E31&gt;=0),"POSITIVO","NEGATIVO"),"")</f>
        <v>NEGATIVO</v>
      </c>
      <c r="F81" s="106"/>
      <c r="G81" s="108"/>
      <c r="H81" s="9"/>
    </row>
    <row r="82" spans="1:8" ht="24.75" customHeight="1" x14ac:dyDescent="0.2">
      <c r="A82" s="45">
        <v>9</v>
      </c>
      <c r="B82" s="46" t="s">
        <v>57</v>
      </c>
      <c r="C82" s="47">
        <v>0</v>
      </c>
      <c r="D82" s="86">
        <f>IF(C2="Consolidamento",IF(E47=0,0,E47-D47),"")</f>
        <v>0</v>
      </c>
      <c r="E82" s="85" t="str">
        <f>IF(C2="Consolidamento",IF(AND(D82&gt;0,E47&gt;=0,E31&gt;=0),"POSITIVO","NEGATIVO"),"")</f>
        <v>NEGATIVO</v>
      </c>
      <c r="F82" s="106"/>
      <c r="G82" s="108"/>
      <c r="H82" s="9"/>
    </row>
    <row r="83" spans="1:8" s="66" customFormat="1" ht="24.75" customHeight="1" thickBot="1" x14ac:dyDescent="0.25">
      <c r="A83" s="62">
        <v>10</v>
      </c>
      <c r="B83" s="63" t="s">
        <v>58</v>
      </c>
      <c r="C83" s="64">
        <v>0</v>
      </c>
      <c r="D83" s="88">
        <f>IF(C2="Consolidamento",IF(E52=0,0,IF(AND(E52&lt;0,D52&lt;0),IF(D52&gt;E52,(E52-D52),(D52-E52)),IF(AND(E52&gt;0,D52&gt;0),-(D52-E52),(E52-D52)))),"")</f>
        <v>0</v>
      </c>
      <c r="E83" s="89" t="str">
        <f>IF(C2="Consolidamento",IF(AND(D83&gt;0,E47&gt;=0,E31&gt;=0),"POSITIVO","NEGATIVO"),"")</f>
        <v>NEGATIVO</v>
      </c>
      <c r="F83" s="110"/>
      <c r="G83" s="109"/>
      <c r="H83" s="65"/>
    </row>
    <row r="84" spans="1:8" ht="13.5" thickBot="1" x14ac:dyDescent="0.25">
      <c r="A84" s="67"/>
      <c r="B84" s="68"/>
      <c r="C84" s="68"/>
      <c r="D84" s="68"/>
      <c r="E84" s="68"/>
      <c r="F84" s="68"/>
      <c r="G84" s="68"/>
      <c r="H84" s="69"/>
    </row>
  </sheetData>
  <sheetProtection password="8818" sheet="1" objects="1" scenarios="1"/>
  <mergeCells count="29">
    <mergeCell ref="B9:E11"/>
    <mergeCell ref="C2:E2"/>
    <mergeCell ref="C3:E3"/>
    <mergeCell ref="C4:E4"/>
    <mergeCell ref="C7:E7"/>
    <mergeCell ref="B16:E16"/>
    <mergeCell ref="F19:F38"/>
    <mergeCell ref="F40:F52"/>
    <mergeCell ref="A54:G54"/>
    <mergeCell ref="A55:B55"/>
    <mergeCell ref="F55:G55"/>
    <mergeCell ref="B71:E71"/>
    <mergeCell ref="F56:F58"/>
    <mergeCell ref="G56:G61"/>
    <mergeCell ref="F59:F61"/>
    <mergeCell ref="B62:C62"/>
    <mergeCell ref="D62:G62"/>
    <mergeCell ref="A63:G63"/>
    <mergeCell ref="A64:B64"/>
    <mergeCell ref="F64:G64"/>
    <mergeCell ref="F65:F67"/>
    <mergeCell ref="G65:G70"/>
    <mergeCell ref="F68:F70"/>
    <mergeCell ref="A72:G72"/>
    <mergeCell ref="A73:B73"/>
    <mergeCell ref="F73:G73"/>
    <mergeCell ref="F74:F77"/>
    <mergeCell ref="G74:G83"/>
    <mergeCell ref="F78:F83"/>
  </mergeCells>
  <conditionalFormatting sqref="B12 B14:E15 B9:E11 C13:E13 A16:F17 A18:G55 A74:C83 F74:G83 A71:G73 A65:C70 F65:G70 A62:G64 A56:C61 F56:G61">
    <cfRule type="expression" dxfId="6" priority="7" stopIfTrue="1">
      <formula>#REF!="Produttore agricolo esonerato"</formula>
    </cfRule>
  </conditionalFormatting>
  <conditionalFormatting sqref="D74:E83">
    <cfRule type="expression" dxfId="5" priority="6" stopIfTrue="1">
      <formula>#REF!="Produttore agricolo esonerato"</formula>
    </cfRule>
  </conditionalFormatting>
  <conditionalFormatting sqref="D65:E70">
    <cfRule type="expression" dxfId="4" priority="5" stopIfTrue="1">
      <formula>#REF!="Produttore agricolo esonerato"</formula>
    </cfRule>
  </conditionalFormatting>
  <conditionalFormatting sqref="D56:E61">
    <cfRule type="expression" dxfId="3" priority="4" stopIfTrue="1">
      <formula>#REF!="Produttore agricolo esonerato"</formula>
    </cfRule>
  </conditionalFormatting>
  <conditionalFormatting sqref="D65:G70 D74:G83">
    <cfRule type="expression" dxfId="2" priority="3">
      <formula>$C$2="Creazione"</formula>
    </cfRule>
  </conditionalFormatting>
  <conditionalFormatting sqref="D65:G70 D57:E61 D56:G56 F607">
    <cfRule type="expression" dxfId="1" priority="2" stopIfTrue="1">
      <formula>$C$2="Consolidamento"</formula>
    </cfRule>
  </conditionalFormatting>
  <conditionalFormatting sqref="D56:G61 D74:G83">
    <cfRule type="expression" dxfId="0" priority="1">
      <formula>$C$2="Start-up"</formula>
    </cfRule>
  </conditionalFormatting>
  <dataValidations count="6">
    <dataValidation type="list" allowBlank="1" showInputMessage="1" showErrorMessage="1" sqref="C3 IR3 SN3 ACJ3 AMF3 AWB3 BFX3 BPT3 BZP3 CJL3 CTH3 DDD3 DMZ3 DWV3 EGR3 EQN3 FAJ3 FKF3 FUB3 GDX3 GNT3 GXP3 HHL3 HRH3 IBD3 IKZ3 IUV3 JER3 JON3 JYJ3 KIF3 KSB3 LBX3 LLT3 LVP3 MFL3 MPH3 MZD3 NIZ3 NSV3 OCR3 OMN3 OWJ3 PGF3 PQB3 PZX3 QJT3 QTP3 RDL3 RNH3 RXD3 SGZ3 SQV3 TAR3 TKN3 TUJ3 UEF3 UOB3 UXX3 VHT3 VRP3 WBL3 WLH3 WVD3 C65540 IR65540 SN65540 ACJ65540 AMF65540 AWB65540 BFX65540 BPT65540 BZP65540 CJL65540 CTH65540 DDD65540 DMZ65540 DWV65540 EGR65540 EQN65540 FAJ65540 FKF65540 FUB65540 GDX65540 GNT65540 GXP65540 HHL65540 HRH65540 IBD65540 IKZ65540 IUV65540 JER65540 JON65540 JYJ65540 KIF65540 KSB65540 LBX65540 LLT65540 LVP65540 MFL65540 MPH65540 MZD65540 NIZ65540 NSV65540 OCR65540 OMN65540 OWJ65540 PGF65540 PQB65540 PZX65540 QJT65540 QTP65540 RDL65540 RNH65540 RXD65540 SGZ65540 SQV65540 TAR65540 TKN65540 TUJ65540 UEF65540 UOB65540 UXX65540 VHT65540 VRP65540 WBL65540 WLH65540 WVD65540 C131076 IR131076 SN131076 ACJ131076 AMF131076 AWB131076 BFX131076 BPT131076 BZP131076 CJL131076 CTH131076 DDD131076 DMZ131076 DWV131076 EGR131076 EQN131076 FAJ131076 FKF131076 FUB131076 GDX131076 GNT131076 GXP131076 HHL131076 HRH131076 IBD131076 IKZ131076 IUV131076 JER131076 JON131076 JYJ131076 KIF131076 KSB131076 LBX131076 LLT131076 LVP131076 MFL131076 MPH131076 MZD131076 NIZ131076 NSV131076 OCR131076 OMN131076 OWJ131076 PGF131076 PQB131076 PZX131076 QJT131076 QTP131076 RDL131076 RNH131076 RXD131076 SGZ131076 SQV131076 TAR131076 TKN131076 TUJ131076 UEF131076 UOB131076 UXX131076 VHT131076 VRP131076 WBL131076 WLH131076 WVD131076 C196612 IR196612 SN196612 ACJ196612 AMF196612 AWB196612 BFX196612 BPT196612 BZP196612 CJL196612 CTH196612 DDD196612 DMZ196612 DWV196612 EGR196612 EQN196612 FAJ196612 FKF196612 FUB196612 GDX196612 GNT196612 GXP196612 HHL196612 HRH196612 IBD196612 IKZ196612 IUV196612 JER196612 JON196612 JYJ196612 KIF196612 KSB196612 LBX196612 LLT196612 LVP196612 MFL196612 MPH196612 MZD196612 NIZ196612 NSV196612 OCR196612 OMN196612 OWJ196612 PGF196612 PQB196612 PZX196612 QJT196612 QTP196612 RDL196612 RNH196612 RXD196612 SGZ196612 SQV196612 TAR196612 TKN196612 TUJ196612 UEF196612 UOB196612 UXX196612 VHT196612 VRP196612 WBL196612 WLH196612 WVD196612 C262148 IR262148 SN262148 ACJ262148 AMF262148 AWB262148 BFX262148 BPT262148 BZP262148 CJL262148 CTH262148 DDD262148 DMZ262148 DWV262148 EGR262148 EQN262148 FAJ262148 FKF262148 FUB262148 GDX262148 GNT262148 GXP262148 HHL262148 HRH262148 IBD262148 IKZ262148 IUV262148 JER262148 JON262148 JYJ262148 KIF262148 KSB262148 LBX262148 LLT262148 LVP262148 MFL262148 MPH262148 MZD262148 NIZ262148 NSV262148 OCR262148 OMN262148 OWJ262148 PGF262148 PQB262148 PZX262148 QJT262148 QTP262148 RDL262148 RNH262148 RXD262148 SGZ262148 SQV262148 TAR262148 TKN262148 TUJ262148 UEF262148 UOB262148 UXX262148 VHT262148 VRP262148 WBL262148 WLH262148 WVD262148 C327684 IR327684 SN327684 ACJ327684 AMF327684 AWB327684 BFX327684 BPT327684 BZP327684 CJL327684 CTH327684 DDD327684 DMZ327684 DWV327684 EGR327684 EQN327684 FAJ327684 FKF327684 FUB327684 GDX327684 GNT327684 GXP327684 HHL327684 HRH327684 IBD327684 IKZ327684 IUV327684 JER327684 JON327684 JYJ327684 KIF327684 KSB327684 LBX327684 LLT327684 LVP327684 MFL327684 MPH327684 MZD327684 NIZ327684 NSV327684 OCR327684 OMN327684 OWJ327684 PGF327684 PQB327684 PZX327684 QJT327684 QTP327684 RDL327684 RNH327684 RXD327684 SGZ327684 SQV327684 TAR327684 TKN327684 TUJ327684 UEF327684 UOB327684 UXX327684 VHT327684 VRP327684 WBL327684 WLH327684 WVD327684 C393220 IR393220 SN393220 ACJ393220 AMF393220 AWB393220 BFX393220 BPT393220 BZP393220 CJL393220 CTH393220 DDD393220 DMZ393220 DWV393220 EGR393220 EQN393220 FAJ393220 FKF393220 FUB393220 GDX393220 GNT393220 GXP393220 HHL393220 HRH393220 IBD393220 IKZ393220 IUV393220 JER393220 JON393220 JYJ393220 KIF393220 KSB393220 LBX393220 LLT393220 LVP393220 MFL393220 MPH393220 MZD393220 NIZ393220 NSV393220 OCR393220 OMN393220 OWJ393220 PGF393220 PQB393220 PZX393220 QJT393220 QTP393220 RDL393220 RNH393220 RXD393220 SGZ393220 SQV393220 TAR393220 TKN393220 TUJ393220 UEF393220 UOB393220 UXX393220 VHT393220 VRP393220 WBL393220 WLH393220 WVD393220 C458756 IR458756 SN458756 ACJ458756 AMF458756 AWB458756 BFX458756 BPT458756 BZP458756 CJL458756 CTH458756 DDD458756 DMZ458756 DWV458756 EGR458756 EQN458756 FAJ458756 FKF458756 FUB458756 GDX458756 GNT458756 GXP458756 HHL458756 HRH458756 IBD458756 IKZ458756 IUV458756 JER458756 JON458756 JYJ458756 KIF458756 KSB458756 LBX458756 LLT458756 LVP458756 MFL458756 MPH458756 MZD458756 NIZ458756 NSV458756 OCR458756 OMN458756 OWJ458756 PGF458756 PQB458756 PZX458756 QJT458756 QTP458756 RDL458756 RNH458756 RXD458756 SGZ458756 SQV458756 TAR458756 TKN458756 TUJ458756 UEF458756 UOB458756 UXX458756 VHT458756 VRP458756 WBL458756 WLH458756 WVD458756 C524292 IR524292 SN524292 ACJ524292 AMF524292 AWB524292 BFX524292 BPT524292 BZP524292 CJL524292 CTH524292 DDD524292 DMZ524292 DWV524292 EGR524292 EQN524292 FAJ524292 FKF524292 FUB524292 GDX524292 GNT524292 GXP524292 HHL524292 HRH524292 IBD524292 IKZ524292 IUV524292 JER524292 JON524292 JYJ524292 KIF524292 KSB524292 LBX524292 LLT524292 LVP524292 MFL524292 MPH524292 MZD524292 NIZ524292 NSV524292 OCR524292 OMN524292 OWJ524292 PGF524292 PQB524292 PZX524292 QJT524292 QTP524292 RDL524292 RNH524292 RXD524292 SGZ524292 SQV524292 TAR524292 TKN524292 TUJ524292 UEF524292 UOB524292 UXX524292 VHT524292 VRP524292 WBL524292 WLH524292 WVD524292 C589828 IR589828 SN589828 ACJ589828 AMF589828 AWB589828 BFX589828 BPT589828 BZP589828 CJL589828 CTH589828 DDD589828 DMZ589828 DWV589828 EGR589828 EQN589828 FAJ589828 FKF589828 FUB589828 GDX589828 GNT589828 GXP589828 HHL589828 HRH589828 IBD589828 IKZ589828 IUV589828 JER589828 JON589828 JYJ589828 KIF589828 KSB589828 LBX589828 LLT589828 LVP589828 MFL589828 MPH589828 MZD589828 NIZ589828 NSV589828 OCR589828 OMN589828 OWJ589828 PGF589828 PQB589828 PZX589828 QJT589828 QTP589828 RDL589828 RNH589828 RXD589828 SGZ589828 SQV589828 TAR589828 TKN589828 TUJ589828 UEF589828 UOB589828 UXX589828 VHT589828 VRP589828 WBL589828 WLH589828 WVD589828 C655364 IR655364 SN655364 ACJ655364 AMF655364 AWB655364 BFX655364 BPT655364 BZP655364 CJL655364 CTH655364 DDD655364 DMZ655364 DWV655364 EGR655364 EQN655364 FAJ655364 FKF655364 FUB655364 GDX655364 GNT655364 GXP655364 HHL655364 HRH655364 IBD655364 IKZ655364 IUV655364 JER655364 JON655364 JYJ655364 KIF655364 KSB655364 LBX655364 LLT655364 LVP655364 MFL655364 MPH655364 MZD655364 NIZ655364 NSV655364 OCR655364 OMN655364 OWJ655364 PGF655364 PQB655364 PZX655364 QJT655364 QTP655364 RDL655364 RNH655364 RXD655364 SGZ655364 SQV655364 TAR655364 TKN655364 TUJ655364 UEF655364 UOB655364 UXX655364 VHT655364 VRP655364 WBL655364 WLH655364 WVD655364 C720900 IR720900 SN720900 ACJ720900 AMF720900 AWB720900 BFX720900 BPT720900 BZP720900 CJL720900 CTH720900 DDD720900 DMZ720900 DWV720900 EGR720900 EQN720900 FAJ720900 FKF720900 FUB720900 GDX720900 GNT720900 GXP720900 HHL720900 HRH720900 IBD720900 IKZ720900 IUV720900 JER720900 JON720900 JYJ720900 KIF720900 KSB720900 LBX720900 LLT720900 LVP720900 MFL720900 MPH720900 MZD720900 NIZ720900 NSV720900 OCR720900 OMN720900 OWJ720900 PGF720900 PQB720900 PZX720900 QJT720900 QTP720900 RDL720900 RNH720900 RXD720900 SGZ720900 SQV720900 TAR720900 TKN720900 TUJ720900 UEF720900 UOB720900 UXX720900 VHT720900 VRP720900 WBL720900 WLH720900 WVD720900 C786436 IR786436 SN786436 ACJ786436 AMF786436 AWB786436 BFX786436 BPT786436 BZP786436 CJL786436 CTH786436 DDD786436 DMZ786436 DWV786436 EGR786436 EQN786436 FAJ786436 FKF786436 FUB786436 GDX786436 GNT786436 GXP786436 HHL786436 HRH786436 IBD786436 IKZ786436 IUV786436 JER786436 JON786436 JYJ786436 KIF786436 KSB786436 LBX786436 LLT786436 LVP786436 MFL786436 MPH786436 MZD786436 NIZ786436 NSV786436 OCR786436 OMN786436 OWJ786436 PGF786436 PQB786436 PZX786436 QJT786436 QTP786436 RDL786436 RNH786436 RXD786436 SGZ786436 SQV786436 TAR786436 TKN786436 TUJ786436 UEF786436 UOB786436 UXX786436 VHT786436 VRP786436 WBL786436 WLH786436 WVD786436 C851972 IR851972 SN851972 ACJ851972 AMF851972 AWB851972 BFX851972 BPT851972 BZP851972 CJL851972 CTH851972 DDD851972 DMZ851972 DWV851972 EGR851972 EQN851972 FAJ851972 FKF851972 FUB851972 GDX851972 GNT851972 GXP851972 HHL851972 HRH851972 IBD851972 IKZ851972 IUV851972 JER851972 JON851972 JYJ851972 KIF851972 KSB851972 LBX851972 LLT851972 LVP851972 MFL851972 MPH851972 MZD851972 NIZ851972 NSV851972 OCR851972 OMN851972 OWJ851972 PGF851972 PQB851972 PZX851972 QJT851972 QTP851972 RDL851972 RNH851972 RXD851972 SGZ851972 SQV851972 TAR851972 TKN851972 TUJ851972 UEF851972 UOB851972 UXX851972 VHT851972 VRP851972 WBL851972 WLH851972 WVD851972 C917508 IR917508 SN917508 ACJ917508 AMF917508 AWB917508 BFX917508 BPT917508 BZP917508 CJL917508 CTH917508 DDD917508 DMZ917508 DWV917508 EGR917508 EQN917508 FAJ917508 FKF917508 FUB917508 GDX917508 GNT917508 GXP917508 HHL917508 HRH917508 IBD917508 IKZ917508 IUV917508 JER917508 JON917508 JYJ917508 KIF917508 KSB917508 LBX917508 LLT917508 LVP917508 MFL917508 MPH917508 MZD917508 NIZ917508 NSV917508 OCR917508 OMN917508 OWJ917508 PGF917508 PQB917508 PZX917508 QJT917508 QTP917508 RDL917508 RNH917508 RXD917508 SGZ917508 SQV917508 TAR917508 TKN917508 TUJ917508 UEF917508 UOB917508 UXX917508 VHT917508 VRP917508 WBL917508 WLH917508 WVD917508 C983044 IR983044 SN983044 ACJ983044 AMF983044 AWB983044 BFX983044 BPT983044 BZP983044 CJL983044 CTH983044 DDD983044 DMZ983044 DWV983044 EGR983044 EQN983044 FAJ983044 FKF983044 FUB983044 GDX983044 GNT983044 GXP983044 HHL983044 HRH983044 IBD983044 IKZ983044 IUV983044 JER983044 JON983044 JYJ983044 KIF983044 KSB983044 LBX983044 LLT983044 LVP983044 MFL983044 MPH983044 MZD983044 NIZ983044 NSV983044 OCR983044 OMN983044 OWJ983044 PGF983044 PQB983044 PZX983044 QJT983044 QTP983044 RDL983044 RNH983044 RXD983044 SGZ983044 SQV983044 TAR983044 TKN983044 TUJ983044 UEF983044 UOB983044 UXX983044 VHT983044 VRP983044 WBL983044 WLH983044 WVD983044">
      <formula1>"Ipotecario, Chirografario"</formula1>
    </dataValidation>
    <dataValidation type="list" allowBlank="1" showInputMessage="1" showErrorMessage="1" sqref="WVD983042 C65538 IR65538 SN65538 ACJ65538 AMF65538 AWB65538 BFX65538 BPT65538 BZP65538 CJL65538 CTH65538 DDD65538 DMZ65538 DWV65538 EGR65538 EQN65538 FAJ65538 FKF65538 FUB65538 GDX65538 GNT65538 GXP65538 HHL65538 HRH65538 IBD65538 IKZ65538 IUV65538 JER65538 JON65538 JYJ65538 KIF65538 KSB65538 LBX65538 LLT65538 LVP65538 MFL65538 MPH65538 MZD65538 NIZ65538 NSV65538 OCR65538 OMN65538 OWJ65538 PGF65538 PQB65538 PZX65538 QJT65538 QTP65538 RDL65538 RNH65538 RXD65538 SGZ65538 SQV65538 TAR65538 TKN65538 TUJ65538 UEF65538 UOB65538 UXX65538 VHT65538 VRP65538 WBL65538 WLH65538 WVD65538 C131074 IR131074 SN131074 ACJ131074 AMF131074 AWB131074 BFX131074 BPT131074 BZP131074 CJL131074 CTH131074 DDD131074 DMZ131074 DWV131074 EGR131074 EQN131074 FAJ131074 FKF131074 FUB131074 GDX131074 GNT131074 GXP131074 HHL131074 HRH131074 IBD131074 IKZ131074 IUV131074 JER131074 JON131074 JYJ131074 KIF131074 KSB131074 LBX131074 LLT131074 LVP131074 MFL131074 MPH131074 MZD131074 NIZ131074 NSV131074 OCR131074 OMN131074 OWJ131074 PGF131074 PQB131074 PZX131074 QJT131074 QTP131074 RDL131074 RNH131074 RXD131074 SGZ131074 SQV131074 TAR131074 TKN131074 TUJ131074 UEF131074 UOB131074 UXX131074 VHT131074 VRP131074 WBL131074 WLH131074 WVD131074 C196610 IR196610 SN196610 ACJ196610 AMF196610 AWB196610 BFX196610 BPT196610 BZP196610 CJL196610 CTH196610 DDD196610 DMZ196610 DWV196610 EGR196610 EQN196610 FAJ196610 FKF196610 FUB196610 GDX196610 GNT196610 GXP196610 HHL196610 HRH196610 IBD196610 IKZ196610 IUV196610 JER196610 JON196610 JYJ196610 KIF196610 KSB196610 LBX196610 LLT196610 LVP196610 MFL196610 MPH196610 MZD196610 NIZ196610 NSV196610 OCR196610 OMN196610 OWJ196610 PGF196610 PQB196610 PZX196610 QJT196610 QTP196610 RDL196610 RNH196610 RXD196610 SGZ196610 SQV196610 TAR196610 TKN196610 TUJ196610 UEF196610 UOB196610 UXX196610 VHT196610 VRP196610 WBL196610 WLH196610 WVD196610 C262146 IR262146 SN262146 ACJ262146 AMF262146 AWB262146 BFX262146 BPT262146 BZP262146 CJL262146 CTH262146 DDD262146 DMZ262146 DWV262146 EGR262146 EQN262146 FAJ262146 FKF262146 FUB262146 GDX262146 GNT262146 GXP262146 HHL262146 HRH262146 IBD262146 IKZ262146 IUV262146 JER262146 JON262146 JYJ262146 KIF262146 KSB262146 LBX262146 LLT262146 LVP262146 MFL262146 MPH262146 MZD262146 NIZ262146 NSV262146 OCR262146 OMN262146 OWJ262146 PGF262146 PQB262146 PZX262146 QJT262146 QTP262146 RDL262146 RNH262146 RXD262146 SGZ262146 SQV262146 TAR262146 TKN262146 TUJ262146 UEF262146 UOB262146 UXX262146 VHT262146 VRP262146 WBL262146 WLH262146 WVD262146 C327682 IR327682 SN327682 ACJ327682 AMF327682 AWB327682 BFX327682 BPT327682 BZP327682 CJL327682 CTH327682 DDD327682 DMZ327682 DWV327682 EGR327682 EQN327682 FAJ327682 FKF327682 FUB327682 GDX327682 GNT327682 GXP327682 HHL327682 HRH327682 IBD327682 IKZ327682 IUV327682 JER327682 JON327682 JYJ327682 KIF327682 KSB327682 LBX327682 LLT327682 LVP327682 MFL327682 MPH327682 MZD327682 NIZ327682 NSV327682 OCR327682 OMN327682 OWJ327682 PGF327682 PQB327682 PZX327682 QJT327682 QTP327682 RDL327682 RNH327682 RXD327682 SGZ327682 SQV327682 TAR327682 TKN327682 TUJ327682 UEF327682 UOB327682 UXX327682 VHT327682 VRP327682 WBL327682 WLH327682 WVD327682 C393218 IR393218 SN393218 ACJ393218 AMF393218 AWB393218 BFX393218 BPT393218 BZP393218 CJL393218 CTH393218 DDD393218 DMZ393218 DWV393218 EGR393218 EQN393218 FAJ393218 FKF393218 FUB393218 GDX393218 GNT393218 GXP393218 HHL393218 HRH393218 IBD393218 IKZ393218 IUV393218 JER393218 JON393218 JYJ393218 KIF393218 KSB393218 LBX393218 LLT393218 LVP393218 MFL393218 MPH393218 MZD393218 NIZ393218 NSV393218 OCR393218 OMN393218 OWJ393218 PGF393218 PQB393218 PZX393218 QJT393218 QTP393218 RDL393218 RNH393218 RXD393218 SGZ393218 SQV393218 TAR393218 TKN393218 TUJ393218 UEF393218 UOB393218 UXX393218 VHT393218 VRP393218 WBL393218 WLH393218 WVD393218 C458754 IR458754 SN458754 ACJ458754 AMF458754 AWB458754 BFX458754 BPT458754 BZP458754 CJL458754 CTH458754 DDD458754 DMZ458754 DWV458754 EGR458754 EQN458754 FAJ458754 FKF458754 FUB458754 GDX458754 GNT458754 GXP458754 HHL458754 HRH458754 IBD458754 IKZ458754 IUV458754 JER458754 JON458754 JYJ458754 KIF458754 KSB458754 LBX458754 LLT458754 LVP458754 MFL458754 MPH458754 MZD458754 NIZ458754 NSV458754 OCR458754 OMN458754 OWJ458754 PGF458754 PQB458754 PZX458754 QJT458754 QTP458754 RDL458754 RNH458754 RXD458754 SGZ458754 SQV458754 TAR458754 TKN458754 TUJ458754 UEF458754 UOB458754 UXX458754 VHT458754 VRP458754 WBL458754 WLH458754 WVD458754 C524290 IR524290 SN524290 ACJ524290 AMF524290 AWB524290 BFX524290 BPT524290 BZP524290 CJL524290 CTH524290 DDD524290 DMZ524290 DWV524290 EGR524290 EQN524290 FAJ524290 FKF524290 FUB524290 GDX524290 GNT524290 GXP524290 HHL524290 HRH524290 IBD524290 IKZ524290 IUV524290 JER524290 JON524290 JYJ524290 KIF524290 KSB524290 LBX524290 LLT524290 LVP524290 MFL524290 MPH524290 MZD524290 NIZ524290 NSV524290 OCR524290 OMN524290 OWJ524290 PGF524290 PQB524290 PZX524290 QJT524290 QTP524290 RDL524290 RNH524290 RXD524290 SGZ524290 SQV524290 TAR524290 TKN524290 TUJ524290 UEF524290 UOB524290 UXX524290 VHT524290 VRP524290 WBL524290 WLH524290 WVD524290 C589826 IR589826 SN589826 ACJ589826 AMF589826 AWB589826 BFX589826 BPT589826 BZP589826 CJL589826 CTH589826 DDD589826 DMZ589826 DWV589826 EGR589826 EQN589826 FAJ589826 FKF589826 FUB589826 GDX589826 GNT589826 GXP589826 HHL589826 HRH589826 IBD589826 IKZ589826 IUV589826 JER589826 JON589826 JYJ589826 KIF589826 KSB589826 LBX589826 LLT589826 LVP589826 MFL589826 MPH589826 MZD589826 NIZ589826 NSV589826 OCR589826 OMN589826 OWJ589826 PGF589826 PQB589826 PZX589826 QJT589826 QTP589826 RDL589826 RNH589826 RXD589826 SGZ589826 SQV589826 TAR589826 TKN589826 TUJ589826 UEF589826 UOB589826 UXX589826 VHT589826 VRP589826 WBL589826 WLH589826 WVD589826 C655362 IR655362 SN655362 ACJ655362 AMF655362 AWB655362 BFX655362 BPT655362 BZP655362 CJL655362 CTH655362 DDD655362 DMZ655362 DWV655362 EGR655362 EQN655362 FAJ655362 FKF655362 FUB655362 GDX655362 GNT655362 GXP655362 HHL655362 HRH655362 IBD655362 IKZ655362 IUV655362 JER655362 JON655362 JYJ655362 KIF655362 KSB655362 LBX655362 LLT655362 LVP655362 MFL655362 MPH655362 MZD655362 NIZ655362 NSV655362 OCR655362 OMN655362 OWJ655362 PGF655362 PQB655362 PZX655362 QJT655362 QTP655362 RDL655362 RNH655362 RXD655362 SGZ655362 SQV655362 TAR655362 TKN655362 TUJ655362 UEF655362 UOB655362 UXX655362 VHT655362 VRP655362 WBL655362 WLH655362 WVD655362 C720898 IR720898 SN720898 ACJ720898 AMF720898 AWB720898 BFX720898 BPT720898 BZP720898 CJL720898 CTH720898 DDD720898 DMZ720898 DWV720898 EGR720898 EQN720898 FAJ720898 FKF720898 FUB720898 GDX720898 GNT720898 GXP720898 HHL720898 HRH720898 IBD720898 IKZ720898 IUV720898 JER720898 JON720898 JYJ720898 KIF720898 KSB720898 LBX720898 LLT720898 LVP720898 MFL720898 MPH720898 MZD720898 NIZ720898 NSV720898 OCR720898 OMN720898 OWJ720898 PGF720898 PQB720898 PZX720898 QJT720898 QTP720898 RDL720898 RNH720898 RXD720898 SGZ720898 SQV720898 TAR720898 TKN720898 TUJ720898 UEF720898 UOB720898 UXX720898 VHT720898 VRP720898 WBL720898 WLH720898 WVD720898 C786434 IR786434 SN786434 ACJ786434 AMF786434 AWB786434 BFX786434 BPT786434 BZP786434 CJL786434 CTH786434 DDD786434 DMZ786434 DWV786434 EGR786434 EQN786434 FAJ786434 FKF786434 FUB786434 GDX786434 GNT786434 GXP786434 HHL786434 HRH786434 IBD786434 IKZ786434 IUV786434 JER786434 JON786434 JYJ786434 KIF786434 KSB786434 LBX786434 LLT786434 LVP786434 MFL786434 MPH786434 MZD786434 NIZ786434 NSV786434 OCR786434 OMN786434 OWJ786434 PGF786434 PQB786434 PZX786434 QJT786434 QTP786434 RDL786434 RNH786434 RXD786434 SGZ786434 SQV786434 TAR786434 TKN786434 TUJ786434 UEF786434 UOB786434 UXX786434 VHT786434 VRP786434 WBL786434 WLH786434 WVD786434 C851970 IR851970 SN851970 ACJ851970 AMF851970 AWB851970 BFX851970 BPT851970 BZP851970 CJL851970 CTH851970 DDD851970 DMZ851970 DWV851970 EGR851970 EQN851970 FAJ851970 FKF851970 FUB851970 GDX851970 GNT851970 GXP851970 HHL851970 HRH851970 IBD851970 IKZ851970 IUV851970 JER851970 JON851970 JYJ851970 KIF851970 KSB851970 LBX851970 LLT851970 LVP851970 MFL851970 MPH851970 MZD851970 NIZ851970 NSV851970 OCR851970 OMN851970 OWJ851970 PGF851970 PQB851970 PZX851970 QJT851970 QTP851970 RDL851970 RNH851970 RXD851970 SGZ851970 SQV851970 TAR851970 TKN851970 TUJ851970 UEF851970 UOB851970 UXX851970 VHT851970 VRP851970 WBL851970 WLH851970 WVD851970 C917506 IR917506 SN917506 ACJ917506 AMF917506 AWB917506 BFX917506 BPT917506 BZP917506 CJL917506 CTH917506 DDD917506 DMZ917506 DWV917506 EGR917506 EQN917506 FAJ917506 FKF917506 FUB917506 GDX917506 GNT917506 GXP917506 HHL917506 HRH917506 IBD917506 IKZ917506 IUV917506 JER917506 JON917506 JYJ917506 KIF917506 KSB917506 LBX917506 LLT917506 LVP917506 MFL917506 MPH917506 MZD917506 NIZ917506 NSV917506 OCR917506 OMN917506 OWJ917506 PGF917506 PQB917506 PZX917506 QJT917506 QTP917506 RDL917506 RNH917506 RXD917506 SGZ917506 SQV917506 TAR917506 TKN917506 TUJ917506 UEF917506 UOB917506 UXX917506 VHT917506 VRP917506 WBL917506 WLH917506 WVD917506 C983042 IR983042 SN983042 ACJ983042 AMF983042 AWB983042 BFX983042 BPT983042 BZP983042 CJL983042 CTH983042 DDD983042 DMZ983042 DWV983042 EGR983042 EQN983042 FAJ983042 FKF983042 FUB983042 GDX983042 GNT983042 GXP983042 HHL983042 HRH983042 IBD983042 IKZ983042 IUV983042 JER983042 JON983042 JYJ983042 KIF983042 KSB983042 LBX983042 LLT983042 LVP983042 MFL983042 MPH983042 MZD983042 NIZ983042 NSV983042 OCR983042 OMN983042 OWJ983042 PGF983042 PQB983042 PZX983042 QJT983042 QTP983042 RDL983042 RNH983042 RXD983042 SGZ983042 SQV983042 TAR983042 TKN983042 TUJ983042 UEF983042 UOB983042 UXX983042 VHT983042 VRP983042 WBL983042 WLH983042 WVD2 WLH2 WBL2 VRP2 VHT2 UXX2 UOB2 UEF2 TUJ2 TKN2 TAR2 SQV2 SGZ2 RXD2 RNH2 RDL2 QTP2 QJT2 PZX2 PQB2 PGF2 OWJ2 OMN2 OCR2 NSV2 NIZ2 MZD2 MPH2 MFL2 LVP2 LLT2 LBX2 KSB2 KIF2 JYJ2 JON2 JER2 IUV2 IKZ2 IBD2 HRH2 HHL2 GXP2 GNT2 GDX2 FUB2 FKF2 FAJ2 EQN2 EGR2 DWV2 DMZ2 DDD2 CTH2 CJL2 BZP2 BPT2 BFX2 AWB2 AMF2 ACJ2 SN2 IR2">
      <formula1>"Creazione,Start-up,Espansione,"</formula1>
    </dataValidation>
    <dataValidation type="list" allowBlank="1" showInputMessage="1" showErrorMessage="1" sqref="C4:E4 IR4:IT4 SN4:SP4 ACJ4:ACL4 AMF4:AMH4 AWB4:AWD4 BFX4:BFZ4 BPT4:BPV4 BZP4:BZR4 CJL4:CJN4 CTH4:CTJ4 DDD4:DDF4 DMZ4:DNB4 DWV4:DWX4 EGR4:EGT4 EQN4:EQP4 FAJ4:FAL4 FKF4:FKH4 FUB4:FUD4 GDX4:GDZ4 GNT4:GNV4 GXP4:GXR4 HHL4:HHN4 HRH4:HRJ4 IBD4:IBF4 IKZ4:ILB4 IUV4:IUX4 JER4:JET4 JON4:JOP4 JYJ4:JYL4 KIF4:KIH4 KSB4:KSD4 LBX4:LBZ4 LLT4:LLV4 LVP4:LVR4 MFL4:MFN4 MPH4:MPJ4 MZD4:MZF4 NIZ4:NJB4 NSV4:NSX4 OCR4:OCT4 OMN4:OMP4 OWJ4:OWL4 PGF4:PGH4 PQB4:PQD4 PZX4:PZZ4 QJT4:QJV4 QTP4:QTR4 RDL4:RDN4 RNH4:RNJ4 RXD4:RXF4 SGZ4:SHB4 SQV4:SQX4 TAR4:TAT4 TKN4:TKP4 TUJ4:TUL4 UEF4:UEH4 UOB4:UOD4 UXX4:UXZ4 VHT4:VHV4 VRP4:VRR4 WBL4:WBN4 WLH4:WLJ4 WVD4:WVF4 C65541:E65541 IR65541:IT65541 SN65541:SP65541 ACJ65541:ACL65541 AMF65541:AMH65541 AWB65541:AWD65541 BFX65541:BFZ65541 BPT65541:BPV65541 BZP65541:BZR65541 CJL65541:CJN65541 CTH65541:CTJ65541 DDD65541:DDF65541 DMZ65541:DNB65541 DWV65541:DWX65541 EGR65541:EGT65541 EQN65541:EQP65541 FAJ65541:FAL65541 FKF65541:FKH65541 FUB65541:FUD65541 GDX65541:GDZ65541 GNT65541:GNV65541 GXP65541:GXR65541 HHL65541:HHN65541 HRH65541:HRJ65541 IBD65541:IBF65541 IKZ65541:ILB65541 IUV65541:IUX65541 JER65541:JET65541 JON65541:JOP65541 JYJ65541:JYL65541 KIF65541:KIH65541 KSB65541:KSD65541 LBX65541:LBZ65541 LLT65541:LLV65541 LVP65541:LVR65541 MFL65541:MFN65541 MPH65541:MPJ65541 MZD65541:MZF65541 NIZ65541:NJB65541 NSV65541:NSX65541 OCR65541:OCT65541 OMN65541:OMP65541 OWJ65541:OWL65541 PGF65541:PGH65541 PQB65541:PQD65541 PZX65541:PZZ65541 QJT65541:QJV65541 QTP65541:QTR65541 RDL65541:RDN65541 RNH65541:RNJ65541 RXD65541:RXF65541 SGZ65541:SHB65541 SQV65541:SQX65541 TAR65541:TAT65541 TKN65541:TKP65541 TUJ65541:TUL65541 UEF65541:UEH65541 UOB65541:UOD65541 UXX65541:UXZ65541 VHT65541:VHV65541 VRP65541:VRR65541 WBL65541:WBN65541 WLH65541:WLJ65541 WVD65541:WVF65541 C131077:E131077 IR131077:IT131077 SN131077:SP131077 ACJ131077:ACL131077 AMF131077:AMH131077 AWB131077:AWD131077 BFX131077:BFZ131077 BPT131077:BPV131077 BZP131077:BZR131077 CJL131077:CJN131077 CTH131077:CTJ131077 DDD131077:DDF131077 DMZ131077:DNB131077 DWV131077:DWX131077 EGR131077:EGT131077 EQN131077:EQP131077 FAJ131077:FAL131077 FKF131077:FKH131077 FUB131077:FUD131077 GDX131077:GDZ131077 GNT131077:GNV131077 GXP131077:GXR131077 HHL131077:HHN131077 HRH131077:HRJ131077 IBD131077:IBF131077 IKZ131077:ILB131077 IUV131077:IUX131077 JER131077:JET131077 JON131077:JOP131077 JYJ131077:JYL131077 KIF131077:KIH131077 KSB131077:KSD131077 LBX131077:LBZ131077 LLT131077:LLV131077 LVP131077:LVR131077 MFL131077:MFN131077 MPH131077:MPJ131077 MZD131077:MZF131077 NIZ131077:NJB131077 NSV131077:NSX131077 OCR131077:OCT131077 OMN131077:OMP131077 OWJ131077:OWL131077 PGF131077:PGH131077 PQB131077:PQD131077 PZX131077:PZZ131077 QJT131077:QJV131077 QTP131077:QTR131077 RDL131077:RDN131077 RNH131077:RNJ131077 RXD131077:RXF131077 SGZ131077:SHB131077 SQV131077:SQX131077 TAR131077:TAT131077 TKN131077:TKP131077 TUJ131077:TUL131077 UEF131077:UEH131077 UOB131077:UOD131077 UXX131077:UXZ131077 VHT131077:VHV131077 VRP131077:VRR131077 WBL131077:WBN131077 WLH131077:WLJ131077 WVD131077:WVF131077 C196613:E196613 IR196613:IT196613 SN196613:SP196613 ACJ196613:ACL196613 AMF196613:AMH196613 AWB196613:AWD196613 BFX196613:BFZ196613 BPT196613:BPV196613 BZP196613:BZR196613 CJL196613:CJN196613 CTH196613:CTJ196613 DDD196613:DDF196613 DMZ196613:DNB196613 DWV196613:DWX196613 EGR196613:EGT196613 EQN196613:EQP196613 FAJ196613:FAL196613 FKF196613:FKH196613 FUB196613:FUD196613 GDX196613:GDZ196613 GNT196613:GNV196613 GXP196613:GXR196613 HHL196613:HHN196613 HRH196613:HRJ196613 IBD196613:IBF196613 IKZ196613:ILB196613 IUV196613:IUX196613 JER196613:JET196613 JON196613:JOP196613 JYJ196613:JYL196613 KIF196613:KIH196613 KSB196613:KSD196613 LBX196613:LBZ196613 LLT196613:LLV196613 LVP196613:LVR196613 MFL196613:MFN196613 MPH196613:MPJ196613 MZD196613:MZF196613 NIZ196613:NJB196613 NSV196613:NSX196613 OCR196613:OCT196613 OMN196613:OMP196613 OWJ196613:OWL196613 PGF196613:PGH196613 PQB196613:PQD196613 PZX196613:PZZ196613 QJT196613:QJV196613 QTP196613:QTR196613 RDL196613:RDN196613 RNH196613:RNJ196613 RXD196613:RXF196613 SGZ196613:SHB196613 SQV196613:SQX196613 TAR196613:TAT196613 TKN196613:TKP196613 TUJ196613:TUL196613 UEF196613:UEH196613 UOB196613:UOD196613 UXX196613:UXZ196613 VHT196613:VHV196613 VRP196613:VRR196613 WBL196613:WBN196613 WLH196613:WLJ196613 WVD196613:WVF196613 C262149:E262149 IR262149:IT262149 SN262149:SP262149 ACJ262149:ACL262149 AMF262149:AMH262149 AWB262149:AWD262149 BFX262149:BFZ262149 BPT262149:BPV262149 BZP262149:BZR262149 CJL262149:CJN262149 CTH262149:CTJ262149 DDD262149:DDF262149 DMZ262149:DNB262149 DWV262149:DWX262149 EGR262149:EGT262149 EQN262149:EQP262149 FAJ262149:FAL262149 FKF262149:FKH262149 FUB262149:FUD262149 GDX262149:GDZ262149 GNT262149:GNV262149 GXP262149:GXR262149 HHL262149:HHN262149 HRH262149:HRJ262149 IBD262149:IBF262149 IKZ262149:ILB262149 IUV262149:IUX262149 JER262149:JET262149 JON262149:JOP262149 JYJ262149:JYL262149 KIF262149:KIH262149 KSB262149:KSD262149 LBX262149:LBZ262149 LLT262149:LLV262149 LVP262149:LVR262149 MFL262149:MFN262149 MPH262149:MPJ262149 MZD262149:MZF262149 NIZ262149:NJB262149 NSV262149:NSX262149 OCR262149:OCT262149 OMN262149:OMP262149 OWJ262149:OWL262149 PGF262149:PGH262149 PQB262149:PQD262149 PZX262149:PZZ262149 QJT262149:QJV262149 QTP262149:QTR262149 RDL262149:RDN262149 RNH262149:RNJ262149 RXD262149:RXF262149 SGZ262149:SHB262149 SQV262149:SQX262149 TAR262149:TAT262149 TKN262149:TKP262149 TUJ262149:TUL262149 UEF262149:UEH262149 UOB262149:UOD262149 UXX262149:UXZ262149 VHT262149:VHV262149 VRP262149:VRR262149 WBL262149:WBN262149 WLH262149:WLJ262149 WVD262149:WVF262149 C327685:E327685 IR327685:IT327685 SN327685:SP327685 ACJ327685:ACL327685 AMF327685:AMH327685 AWB327685:AWD327685 BFX327685:BFZ327685 BPT327685:BPV327685 BZP327685:BZR327685 CJL327685:CJN327685 CTH327685:CTJ327685 DDD327685:DDF327685 DMZ327685:DNB327685 DWV327685:DWX327685 EGR327685:EGT327685 EQN327685:EQP327685 FAJ327685:FAL327685 FKF327685:FKH327685 FUB327685:FUD327685 GDX327685:GDZ327685 GNT327685:GNV327685 GXP327685:GXR327685 HHL327685:HHN327685 HRH327685:HRJ327685 IBD327685:IBF327685 IKZ327685:ILB327685 IUV327685:IUX327685 JER327685:JET327685 JON327685:JOP327685 JYJ327685:JYL327685 KIF327685:KIH327685 KSB327685:KSD327685 LBX327685:LBZ327685 LLT327685:LLV327685 LVP327685:LVR327685 MFL327685:MFN327685 MPH327685:MPJ327685 MZD327685:MZF327685 NIZ327685:NJB327685 NSV327685:NSX327685 OCR327685:OCT327685 OMN327685:OMP327685 OWJ327685:OWL327685 PGF327685:PGH327685 PQB327685:PQD327685 PZX327685:PZZ327685 QJT327685:QJV327685 QTP327685:QTR327685 RDL327685:RDN327685 RNH327685:RNJ327685 RXD327685:RXF327685 SGZ327685:SHB327685 SQV327685:SQX327685 TAR327685:TAT327685 TKN327685:TKP327685 TUJ327685:TUL327685 UEF327685:UEH327685 UOB327685:UOD327685 UXX327685:UXZ327685 VHT327685:VHV327685 VRP327685:VRR327685 WBL327685:WBN327685 WLH327685:WLJ327685 WVD327685:WVF327685 C393221:E393221 IR393221:IT393221 SN393221:SP393221 ACJ393221:ACL393221 AMF393221:AMH393221 AWB393221:AWD393221 BFX393221:BFZ393221 BPT393221:BPV393221 BZP393221:BZR393221 CJL393221:CJN393221 CTH393221:CTJ393221 DDD393221:DDF393221 DMZ393221:DNB393221 DWV393221:DWX393221 EGR393221:EGT393221 EQN393221:EQP393221 FAJ393221:FAL393221 FKF393221:FKH393221 FUB393221:FUD393221 GDX393221:GDZ393221 GNT393221:GNV393221 GXP393221:GXR393221 HHL393221:HHN393221 HRH393221:HRJ393221 IBD393221:IBF393221 IKZ393221:ILB393221 IUV393221:IUX393221 JER393221:JET393221 JON393221:JOP393221 JYJ393221:JYL393221 KIF393221:KIH393221 KSB393221:KSD393221 LBX393221:LBZ393221 LLT393221:LLV393221 LVP393221:LVR393221 MFL393221:MFN393221 MPH393221:MPJ393221 MZD393221:MZF393221 NIZ393221:NJB393221 NSV393221:NSX393221 OCR393221:OCT393221 OMN393221:OMP393221 OWJ393221:OWL393221 PGF393221:PGH393221 PQB393221:PQD393221 PZX393221:PZZ393221 QJT393221:QJV393221 QTP393221:QTR393221 RDL393221:RDN393221 RNH393221:RNJ393221 RXD393221:RXF393221 SGZ393221:SHB393221 SQV393221:SQX393221 TAR393221:TAT393221 TKN393221:TKP393221 TUJ393221:TUL393221 UEF393221:UEH393221 UOB393221:UOD393221 UXX393221:UXZ393221 VHT393221:VHV393221 VRP393221:VRR393221 WBL393221:WBN393221 WLH393221:WLJ393221 WVD393221:WVF393221 C458757:E458757 IR458757:IT458757 SN458757:SP458757 ACJ458757:ACL458757 AMF458757:AMH458757 AWB458757:AWD458757 BFX458757:BFZ458757 BPT458757:BPV458757 BZP458757:BZR458757 CJL458757:CJN458757 CTH458757:CTJ458757 DDD458757:DDF458757 DMZ458757:DNB458757 DWV458757:DWX458757 EGR458757:EGT458757 EQN458757:EQP458757 FAJ458757:FAL458757 FKF458757:FKH458757 FUB458757:FUD458757 GDX458757:GDZ458757 GNT458757:GNV458757 GXP458757:GXR458757 HHL458757:HHN458757 HRH458757:HRJ458757 IBD458757:IBF458757 IKZ458757:ILB458757 IUV458757:IUX458757 JER458757:JET458757 JON458757:JOP458757 JYJ458757:JYL458757 KIF458757:KIH458757 KSB458757:KSD458757 LBX458757:LBZ458757 LLT458757:LLV458757 LVP458757:LVR458757 MFL458757:MFN458757 MPH458757:MPJ458757 MZD458757:MZF458757 NIZ458757:NJB458757 NSV458757:NSX458757 OCR458757:OCT458757 OMN458757:OMP458757 OWJ458757:OWL458757 PGF458757:PGH458757 PQB458757:PQD458757 PZX458757:PZZ458757 QJT458757:QJV458757 QTP458757:QTR458757 RDL458757:RDN458757 RNH458757:RNJ458757 RXD458757:RXF458757 SGZ458757:SHB458757 SQV458757:SQX458757 TAR458757:TAT458757 TKN458757:TKP458757 TUJ458757:TUL458757 UEF458757:UEH458757 UOB458757:UOD458757 UXX458757:UXZ458757 VHT458757:VHV458757 VRP458757:VRR458757 WBL458757:WBN458757 WLH458757:WLJ458757 WVD458757:WVF458757 C524293:E524293 IR524293:IT524293 SN524293:SP524293 ACJ524293:ACL524293 AMF524293:AMH524293 AWB524293:AWD524293 BFX524293:BFZ524293 BPT524293:BPV524293 BZP524293:BZR524293 CJL524293:CJN524293 CTH524293:CTJ524293 DDD524293:DDF524293 DMZ524293:DNB524293 DWV524293:DWX524293 EGR524293:EGT524293 EQN524293:EQP524293 FAJ524293:FAL524293 FKF524293:FKH524293 FUB524293:FUD524293 GDX524293:GDZ524293 GNT524293:GNV524293 GXP524293:GXR524293 HHL524293:HHN524293 HRH524293:HRJ524293 IBD524293:IBF524293 IKZ524293:ILB524293 IUV524293:IUX524293 JER524293:JET524293 JON524293:JOP524293 JYJ524293:JYL524293 KIF524293:KIH524293 KSB524293:KSD524293 LBX524293:LBZ524293 LLT524293:LLV524293 LVP524293:LVR524293 MFL524293:MFN524293 MPH524293:MPJ524293 MZD524293:MZF524293 NIZ524293:NJB524293 NSV524293:NSX524293 OCR524293:OCT524293 OMN524293:OMP524293 OWJ524293:OWL524293 PGF524293:PGH524293 PQB524293:PQD524293 PZX524293:PZZ524293 QJT524293:QJV524293 QTP524293:QTR524293 RDL524293:RDN524293 RNH524293:RNJ524293 RXD524293:RXF524293 SGZ524293:SHB524293 SQV524293:SQX524293 TAR524293:TAT524293 TKN524293:TKP524293 TUJ524293:TUL524293 UEF524293:UEH524293 UOB524293:UOD524293 UXX524293:UXZ524293 VHT524293:VHV524293 VRP524293:VRR524293 WBL524293:WBN524293 WLH524293:WLJ524293 WVD524293:WVF524293 C589829:E589829 IR589829:IT589829 SN589829:SP589829 ACJ589829:ACL589829 AMF589829:AMH589829 AWB589829:AWD589829 BFX589829:BFZ589829 BPT589829:BPV589829 BZP589829:BZR589829 CJL589829:CJN589829 CTH589829:CTJ589829 DDD589829:DDF589829 DMZ589829:DNB589829 DWV589829:DWX589829 EGR589829:EGT589829 EQN589829:EQP589829 FAJ589829:FAL589829 FKF589829:FKH589829 FUB589829:FUD589829 GDX589829:GDZ589829 GNT589829:GNV589829 GXP589829:GXR589829 HHL589829:HHN589829 HRH589829:HRJ589829 IBD589829:IBF589829 IKZ589829:ILB589829 IUV589829:IUX589829 JER589829:JET589829 JON589829:JOP589829 JYJ589829:JYL589829 KIF589829:KIH589829 KSB589829:KSD589829 LBX589829:LBZ589829 LLT589829:LLV589829 LVP589829:LVR589829 MFL589829:MFN589829 MPH589829:MPJ589829 MZD589829:MZF589829 NIZ589829:NJB589829 NSV589829:NSX589829 OCR589829:OCT589829 OMN589829:OMP589829 OWJ589829:OWL589829 PGF589829:PGH589829 PQB589829:PQD589829 PZX589829:PZZ589829 QJT589829:QJV589829 QTP589829:QTR589829 RDL589829:RDN589829 RNH589829:RNJ589829 RXD589829:RXF589829 SGZ589829:SHB589829 SQV589829:SQX589829 TAR589829:TAT589829 TKN589829:TKP589829 TUJ589829:TUL589829 UEF589829:UEH589829 UOB589829:UOD589829 UXX589829:UXZ589829 VHT589829:VHV589829 VRP589829:VRR589829 WBL589829:WBN589829 WLH589829:WLJ589829 WVD589829:WVF589829 C655365:E655365 IR655365:IT655365 SN655365:SP655365 ACJ655365:ACL655365 AMF655365:AMH655365 AWB655365:AWD655365 BFX655365:BFZ655365 BPT655365:BPV655365 BZP655365:BZR655365 CJL655365:CJN655365 CTH655365:CTJ655365 DDD655365:DDF655365 DMZ655365:DNB655365 DWV655365:DWX655365 EGR655365:EGT655365 EQN655365:EQP655365 FAJ655365:FAL655365 FKF655365:FKH655365 FUB655365:FUD655365 GDX655365:GDZ655365 GNT655365:GNV655365 GXP655365:GXR655365 HHL655365:HHN655365 HRH655365:HRJ655365 IBD655365:IBF655365 IKZ655365:ILB655365 IUV655365:IUX655365 JER655365:JET655365 JON655365:JOP655365 JYJ655365:JYL655365 KIF655365:KIH655365 KSB655365:KSD655365 LBX655365:LBZ655365 LLT655365:LLV655365 LVP655365:LVR655365 MFL655365:MFN655365 MPH655365:MPJ655365 MZD655365:MZF655365 NIZ655365:NJB655365 NSV655365:NSX655365 OCR655365:OCT655365 OMN655365:OMP655365 OWJ655365:OWL655365 PGF655365:PGH655365 PQB655365:PQD655365 PZX655365:PZZ655365 QJT655365:QJV655365 QTP655365:QTR655365 RDL655365:RDN655365 RNH655365:RNJ655365 RXD655365:RXF655365 SGZ655365:SHB655365 SQV655365:SQX655365 TAR655365:TAT655365 TKN655365:TKP655365 TUJ655365:TUL655365 UEF655365:UEH655365 UOB655365:UOD655365 UXX655365:UXZ655365 VHT655365:VHV655365 VRP655365:VRR655365 WBL655365:WBN655365 WLH655365:WLJ655365 WVD655365:WVF655365 C720901:E720901 IR720901:IT720901 SN720901:SP720901 ACJ720901:ACL720901 AMF720901:AMH720901 AWB720901:AWD720901 BFX720901:BFZ720901 BPT720901:BPV720901 BZP720901:BZR720901 CJL720901:CJN720901 CTH720901:CTJ720901 DDD720901:DDF720901 DMZ720901:DNB720901 DWV720901:DWX720901 EGR720901:EGT720901 EQN720901:EQP720901 FAJ720901:FAL720901 FKF720901:FKH720901 FUB720901:FUD720901 GDX720901:GDZ720901 GNT720901:GNV720901 GXP720901:GXR720901 HHL720901:HHN720901 HRH720901:HRJ720901 IBD720901:IBF720901 IKZ720901:ILB720901 IUV720901:IUX720901 JER720901:JET720901 JON720901:JOP720901 JYJ720901:JYL720901 KIF720901:KIH720901 KSB720901:KSD720901 LBX720901:LBZ720901 LLT720901:LLV720901 LVP720901:LVR720901 MFL720901:MFN720901 MPH720901:MPJ720901 MZD720901:MZF720901 NIZ720901:NJB720901 NSV720901:NSX720901 OCR720901:OCT720901 OMN720901:OMP720901 OWJ720901:OWL720901 PGF720901:PGH720901 PQB720901:PQD720901 PZX720901:PZZ720901 QJT720901:QJV720901 QTP720901:QTR720901 RDL720901:RDN720901 RNH720901:RNJ720901 RXD720901:RXF720901 SGZ720901:SHB720901 SQV720901:SQX720901 TAR720901:TAT720901 TKN720901:TKP720901 TUJ720901:TUL720901 UEF720901:UEH720901 UOB720901:UOD720901 UXX720901:UXZ720901 VHT720901:VHV720901 VRP720901:VRR720901 WBL720901:WBN720901 WLH720901:WLJ720901 WVD720901:WVF720901 C786437:E786437 IR786437:IT786437 SN786437:SP786437 ACJ786437:ACL786437 AMF786437:AMH786437 AWB786437:AWD786437 BFX786437:BFZ786437 BPT786437:BPV786437 BZP786437:BZR786437 CJL786437:CJN786437 CTH786437:CTJ786437 DDD786437:DDF786437 DMZ786437:DNB786437 DWV786437:DWX786437 EGR786437:EGT786437 EQN786437:EQP786437 FAJ786437:FAL786437 FKF786437:FKH786437 FUB786437:FUD786437 GDX786437:GDZ786437 GNT786437:GNV786437 GXP786437:GXR786437 HHL786437:HHN786437 HRH786437:HRJ786437 IBD786437:IBF786437 IKZ786437:ILB786437 IUV786437:IUX786437 JER786437:JET786437 JON786437:JOP786437 JYJ786437:JYL786437 KIF786437:KIH786437 KSB786437:KSD786437 LBX786437:LBZ786437 LLT786437:LLV786437 LVP786437:LVR786437 MFL786437:MFN786437 MPH786437:MPJ786437 MZD786437:MZF786437 NIZ786437:NJB786437 NSV786437:NSX786437 OCR786437:OCT786437 OMN786437:OMP786437 OWJ786437:OWL786437 PGF786437:PGH786437 PQB786437:PQD786437 PZX786437:PZZ786437 QJT786437:QJV786437 QTP786437:QTR786437 RDL786437:RDN786437 RNH786437:RNJ786437 RXD786437:RXF786437 SGZ786437:SHB786437 SQV786437:SQX786437 TAR786437:TAT786437 TKN786437:TKP786437 TUJ786437:TUL786437 UEF786437:UEH786437 UOB786437:UOD786437 UXX786437:UXZ786437 VHT786437:VHV786437 VRP786437:VRR786437 WBL786437:WBN786437 WLH786437:WLJ786437 WVD786437:WVF786437 C851973:E851973 IR851973:IT851973 SN851973:SP851973 ACJ851973:ACL851973 AMF851973:AMH851973 AWB851973:AWD851973 BFX851973:BFZ851973 BPT851973:BPV851973 BZP851973:BZR851973 CJL851973:CJN851973 CTH851973:CTJ851973 DDD851973:DDF851973 DMZ851973:DNB851973 DWV851973:DWX851973 EGR851973:EGT851973 EQN851973:EQP851973 FAJ851973:FAL851973 FKF851973:FKH851973 FUB851973:FUD851973 GDX851973:GDZ851973 GNT851973:GNV851973 GXP851973:GXR851973 HHL851973:HHN851973 HRH851973:HRJ851973 IBD851973:IBF851973 IKZ851973:ILB851973 IUV851973:IUX851973 JER851973:JET851973 JON851973:JOP851973 JYJ851973:JYL851973 KIF851973:KIH851973 KSB851973:KSD851973 LBX851973:LBZ851973 LLT851973:LLV851973 LVP851973:LVR851973 MFL851973:MFN851973 MPH851973:MPJ851973 MZD851973:MZF851973 NIZ851973:NJB851973 NSV851973:NSX851973 OCR851973:OCT851973 OMN851973:OMP851973 OWJ851973:OWL851973 PGF851973:PGH851973 PQB851973:PQD851973 PZX851973:PZZ851973 QJT851973:QJV851973 QTP851973:QTR851973 RDL851973:RDN851973 RNH851973:RNJ851973 RXD851973:RXF851973 SGZ851973:SHB851973 SQV851973:SQX851973 TAR851973:TAT851973 TKN851973:TKP851973 TUJ851973:TUL851973 UEF851973:UEH851973 UOB851973:UOD851973 UXX851973:UXZ851973 VHT851973:VHV851973 VRP851973:VRR851973 WBL851973:WBN851973 WLH851973:WLJ851973 WVD851973:WVF851973 C917509:E917509 IR917509:IT917509 SN917509:SP917509 ACJ917509:ACL917509 AMF917509:AMH917509 AWB917509:AWD917509 BFX917509:BFZ917509 BPT917509:BPV917509 BZP917509:BZR917509 CJL917509:CJN917509 CTH917509:CTJ917509 DDD917509:DDF917509 DMZ917509:DNB917509 DWV917509:DWX917509 EGR917509:EGT917509 EQN917509:EQP917509 FAJ917509:FAL917509 FKF917509:FKH917509 FUB917509:FUD917509 GDX917509:GDZ917509 GNT917509:GNV917509 GXP917509:GXR917509 HHL917509:HHN917509 HRH917509:HRJ917509 IBD917509:IBF917509 IKZ917509:ILB917509 IUV917509:IUX917509 JER917509:JET917509 JON917509:JOP917509 JYJ917509:JYL917509 KIF917509:KIH917509 KSB917509:KSD917509 LBX917509:LBZ917509 LLT917509:LLV917509 LVP917509:LVR917509 MFL917509:MFN917509 MPH917509:MPJ917509 MZD917509:MZF917509 NIZ917509:NJB917509 NSV917509:NSX917509 OCR917509:OCT917509 OMN917509:OMP917509 OWJ917509:OWL917509 PGF917509:PGH917509 PQB917509:PQD917509 PZX917509:PZZ917509 QJT917509:QJV917509 QTP917509:QTR917509 RDL917509:RDN917509 RNH917509:RNJ917509 RXD917509:RXF917509 SGZ917509:SHB917509 SQV917509:SQX917509 TAR917509:TAT917509 TKN917509:TKP917509 TUJ917509:TUL917509 UEF917509:UEH917509 UOB917509:UOD917509 UXX917509:UXZ917509 VHT917509:VHV917509 VRP917509:VRR917509 WBL917509:WBN917509 WLH917509:WLJ917509 WVD917509:WVF917509 C983045:E983045 IR983045:IT983045 SN983045:SP983045 ACJ983045:ACL983045 AMF983045:AMH983045 AWB983045:AWD983045 BFX983045:BFZ983045 BPT983045:BPV983045 BZP983045:BZR983045 CJL983045:CJN983045 CTH983045:CTJ983045 DDD983045:DDF983045 DMZ983045:DNB983045 DWV983045:DWX983045 EGR983045:EGT983045 EQN983045:EQP983045 FAJ983045:FAL983045 FKF983045:FKH983045 FUB983045:FUD983045 GDX983045:GDZ983045 GNT983045:GNV983045 GXP983045:GXR983045 HHL983045:HHN983045 HRH983045:HRJ983045 IBD983045:IBF983045 IKZ983045:ILB983045 IUV983045:IUX983045 JER983045:JET983045 JON983045:JOP983045 JYJ983045:JYL983045 KIF983045:KIH983045 KSB983045:KSD983045 LBX983045:LBZ983045 LLT983045:LLV983045 LVP983045:LVR983045 MFL983045:MFN983045 MPH983045:MPJ983045 MZD983045:MZF983045 NIZ983045:NJB983045 NSV983045:NSX983045 OCR983045:OCT983045 OMN983045:OMP983045 OWJ983045:OWL983045 PGF983045:PGH983045 PQB983045:PQD983045 PZX983045:PZZ983045 QJT983045:QJV983045 QTP983045:QTR983045 RDL983045:RDN983045 RNH983045:RNJ983045 RXD983045:RXF983045 SGZ983045:SHB983045 SQV983045:SQX983045 TAR983045:TAT983045 TKN983045:TKP983045 TUJ983045:TUL983045 UEF983045:UEH983045 UOB983045:UOD983045 UXX983045:UXZ983045 VHT983045:VHV983045 VRP983045:VRR983045 WBL983045:WBN983045 WLH983045:WLJ983045 WVD983045:WVF983045">
      <formula1>"Garanzia diretta,Controgaranzia,Cogaranzia"</formula1>
    </dataValidation>
    <dataValidation type="list" allowBlank="1" showInputMessage="1" showErrorMessage="1" sqref="C5 IR5 SN5 ACJ5 AMF5 AWB5 BFX5 BPT5 BZP5 CJL5 CTH5 DDD5 DMZ5 DWV5 EGR5 EQN5 FAJ5 FKF5 FUB5 GDX5 GNT5 GXP5 HHL5 HRH5 IBD5 IKZ5 IUV5 JER5 JON5 JYJ5 KIF5 KSB5 LBX5 LLT5 LVP5 MFL5 MPH5 MZD5 NIZ5 NSV5 OCR5 OMN5 OWJ5 PGF5 PQB5 PZX5 QJT5 QTP5 RDL5 RNH5 RXD5 SGZ5 SQV5 TAR5 TKN5 TUJ5 UEF5 UOB5 UXX5 VHT5 VRP5 WBL5 WLH5 WVD5 C65542 IR65542 SN65542 ACJ65542 AMF65542 AWB65542 BFX65542 BPT65542 BZP65542 CJL65542 CTH65542 DDD65542 DMZ65542 DWV65542 EGR65542 EQN65542 FAJ65542 FKF65542 FUB65542 GDX65542 GNT65542 GXP65542 HHL65542 HRH65542 IBD65542 IKZ65542 IUV65542 JER65542 JON65542 JYJ65542 KIF65542 KSB65542 LBX65542 LLT65542 LVP65542 MFL65542 MPH65542 MZD65542 NIZ65542 NSV65542 OCR65542 OMN65542 OWJ65542 PGF65542 PQB65542 PZX65542 QJT65542 QTP65542 RDL65542 RNH65542 RXD65542 SGZ65542 SQV65542 TAR65542 TKN65542 TUJ65542 UEF65542 UOB65542 UXX65542 VHT65542 VRP65542 WBL65542 WLH65542 WVD65542 C131078 IR131078 SN131078 ACJ131078 AMF131078 AWB131078 BFX131078 BPT131078 BZP131078 CJL131078 CTH131078 DDD131078 DMZ131078 DWV131078 EGR131078 EQN131078 FAJ131078 FKF131078 FUB131078 GDX131078 GNT131078 GXP131078 HHL131078 HRH131078 IBD131078 IKZ131078 IUV131078 JER131078 JON131078 JYJ131078 KIF131078 KSB131078 LBX131078 LLT131078 LVP131078 MFL131078 MPH131078 MZD131078 NIZ131078 NSV131078 OCR131078 OMN131078 OWJ131078 PGF131078 PQB131078 PZX131078 QJT131078 QTP131078 RDL131078 RNH131078 RXD131078 SGZ131078 SQV131078 TAR131078 TKN131078 TUJ131078 UEF131078 UOB131078 UXX131078 VHT131078 VRP131078 WBL131078 WLH131078 WVD131078 C196614 IR196614 SN196614 ACJ196614 AMF196614 AWB196614 BFX196614 BPT196614 BZP196614 CJL196614 CTH196614 DDD196614 DMZ196614 DWV196614 EGR196614 EQN196614 FAJ196614 FKF196614 FUB196614 GDX196614 GNT196614 GXP196614 HHL196614 HRH196614 IBD196614 IKZ196614 IUV196614 JER196614 JON196614 JYJ196614 KIF196614 KSB196614 LBX196614 LLT196614 LVP196614 MFL196614 MPH196614 MZD196614 NIZ196614 NSV196614 OCR196614 OMN196614 OWJ196614 PGF196614 PQB196614 PZX196614 QJT196614 QTP196614 RDL196614 RNH196614 RXD196614 SGZ196614 SQV196614 TAR196614 TKN196614 TUJ196614 UEF196614 UOB196614 UXX196614 VHT196614 VRP196614 WBL196614 WLH196614 WVD196614 C262150 IR262150 SN262150 ACJ262150 AMF262150 AWB262150 BFX262150 BPT262150 BZP262150 CJL262150 CTH262150 DDD262150 DMZ262150 DWV262150 EGR262150 EQN262150 FAJ262150 FKF262150 FUB262150 GDX262150 GNT262150 GXP262150 HHL262150 HRH262150 IBD262150 IKZ262150 IUV262150 JER262150 JON262150 JYJ262150 KIF262150 KSB262150 LBX262150 LLT262150 LVP262150 MFL262150 MPH262150 MZD262150 NIZ262150 NSV262150 OCR262150 OMN262150 OWJ262150 PGF262150 PQB262150 PZX262150 QJT262150 QTP262150 RDL262150 RNH262150 RXD262150 SGZ262150 SQV262150 TAR262150 TKN262150 TUJ262150 UEF262150 UOB262150 UXX262150 VHT262150 VRP262150 WBL262150 WLH262150 WVD262150 C327686 IR327686 SN327686 ACJ327686 AMF327686 AWB327686 BFX327686 BPT327686 BZP327686 CJL327686 CTH327686 DDD327686 DMZ327686 DWV327686 EGR327686 EQN327686 FAJ327686 FKF327686 FUB327686 GDX327686 GNT327686 GXP327686 HHL327686 HRH327686 IBD327686 IKZ327686 IUV327686 JER327686 JON327686 JYJ327686 KIF327686 KSB327686 LBX327686 LLT327686 LVP327686 MFL327686 MPH327686 MZD327686 NIZ327686 NSV327686 OCR327686 OMN327686 OWJ327686 PGF327686 PQB327686 PZX327686 QJT327686 QTP327686 RDL327686 RNH327686 RXD327686 SGZ327686 SQV327686 TAR327686 TKN327686 TUJ327686 UEF327686 UOB327686 UXX327686 VHT327686 VRP327686 WBL327686 WLH327686 WVD327686 C393222 IR393222 SN393222 ACJ393222 AMF393222 AWB393222 BFX393222 BPT393222 BZP393222 CJL393222 CTH393222 DDD393222 DMZ393222 DWV393222 EGR393222 EQN393222 FAJ393222 FKF393222 FUB393222 GDX393222 GNT393222 GXP393222 HHL393222 HRH393222 IBD393222 IKZ393222 IUV393222 JER393222 JON393222 JYJ393222 KIF393222 KSB393222 LBX393222 LLT393222 LVP393222 MFL393222 MPH393222 MZD393222 NIZ393222 NSV393222 OCR393222 OMN393222 OWJ393222 PGF393222 PQB393222 PZX393222 QJT393222 QTP393222 RDL393222 RNH393222 RXD393222 SGZ393222 SQV393222 TAR393222 TKN393222 TUJ393222 UEF393222 UOB393222 UXX393222 VHT393222 VRP393222 WBL393222 WLH393222 WVD393222 C458758 IR458758 SN458758 ACJ458758 AMF458758 AWB458758 BFX458758 BPT458758 BZP458758 CJL458758 CTH458758 DDD458758 DMZ458758 DWV458758 EGR458758 EQN458758 FAJ458758 FKF458758 FUB458758 GDX458758 GNT458758 GXP458758 HHL458758 HRH458758 IBD458758 IKZ458758 IUV458758 JER458758 JON458758 JYJ458758 KIF458758 KSB458758 LBX458758 LLT458758 LVP458758 MFL458758 MPH458758 MZD458758 NIZ458758 NSV458758 OCR458758 OMN458758 OWJ458758 PGF458758 PQB458758 PZX458758 QJT458758 QTP458758 RDL458758 RNH458758 RXD458758 SGZ458758 SQV458758 TAR458758 TKN458758 TUJ458758 UEF458758 UOB458758 UXX458758 VHT458758 VRP458758 WBL458758 WLH458758 WVD458758 C524294 IR524294 SN524294 ACJ524294 AMF524294 AWB524294 BFX524294 BPT524294 BZP524294 CJL524294 CTH524294 DDD524294 DMZ524294 DWV524294 EGR524294 EQN524294 FAJ524294 FKF524294 FUB524294 GDX524294 GNT524294 GXP524294 HHL524294 HRH524294 IBD524294 IKZ524294 IUV524294 JER524294 JON524294 JYJ524294 KIF524294 KSB524294 LBX524294 LLT524294 LVP524294 MFL524294 MPH524294 MZD524294 NIZ524294 NSV524294 OCR524294 OMN524294 OWJ524294 PGF524294 PQB524294 PZX524294 QJT524294 QTP524294 RDL524294 RNH524294 RXD524294 SGZ524294 SQV524294 TAR524294 TKN524294 TUJ524294 UEF524294 UOB524294 UXX524294 VHT524294 VRP524294 WBL524294 WLH524294 WVD524294 C589830 IR589830 SN589830 ACJ589830 AMF589830 AWB589830 BFX589830 BPT589830 BZP589830 CJL589830 CTH589830 DDD589830 DMZ589830 DWV589830 EGR589830 EQN589830 FAJ589830 FKF589830 FUB589830 GDX589830 GNT589830 GXP589830 HHL589830 HRH589830 IBD589830 IKZ589830 IUV589830 JER589830 JON589830 JYJ589830 KIF589830 KSB589830 LBX589830 LLT589830 LVP589830 MFL589830 MPH589830 MZD589830 NIZ589830 NSV589830 OCR589830 OMN589830 OWJ589830 PGF589830 PQB589830 PZX589830 QJT589830 QTP589830 RDL589830 RNH589830 RXD589830 SGZ589830 SQV589830 TAR589830 TKN589830 TUJ589830 UEF589830 UOB589830 UXX589830 VHT589830 VRP589830 WBL589830 WLH589830 WVD589830 C655366 IR655366 SN655366 ACJ655366 AMF655366 AWB655366 BFX655366 BPT655366 BZP655366 CJL655366 CTH655366 DDD655366 DMZ655366 DWV655366 EGR655366 EQN655366 FAJ655366 FKF655366 FUB655366 GDX655366 GNT655366 GXP655366 HHL655366 HRH655366 IBD655366 IKZ655366 IUV655366 JER655366 JON655366 JYJ655366 KIF655366 KSB655366 LBX655366 LLT655366 LVP655366 MFL655366 MPH655366 MZD655366 NIZ655366 NSV655366 OCR655366 OMN655366 OWJ655366 PGF655366 PQB655366 PZX655366 QJT655366 QTP655366 RDL655366 RNH655366 RXD655366 SGZ655366 SQV655366 TAR655366 TKN655366 TUJ655366 UEF655366 UOB655366 UXX655366 VHT655366 VRP655366 WBL655366 WLH655366 WVD655366 C720902 IR720902 SN720902 ACJ720902 AMF720902 AWB720902 BFX720902 BPT720902 BZP720902 CJL720902 CTH720902 DDD720902 DMZ720902 DWV720902 EGR720902 EQN720902 FAJ720902 FKF720902 FUB720902 GDX720902 GNT720902 GXP720902 HHL720902 HRH720902 IBD720902 IKZ720902 IUV720902 JER720902 JON720902 JYJ720902 KIF720902 KSB720902 LBX720902 LLT720902 LVP720902 MFL720902 MPH720902 MZD720902 NIZ720902 NSV720902 OCR720902 OMN720902 OWJ720902 PGF720902 PQB720902 PZX720902 QJT720902 QTP720902 RDL720902 RNH720902 RXD720902 SGZ720902 SQV720902 TAR720902 TKN720902 TUJ720902 UEF720902 UOB720902 UXX720902 VHT720902 VRP720902 WBL720902 WLH720902 WVD720902 C786438 IR786438 SN786438 ACJ786438 AMF786438 AWB786438 BFX786438 BPT786438 BZP786438 CJL786438 CTH786438 DDD786438 DMZ786438 DWV786438 EGR786438 EQN786438 FAJ786438 FKF786438 FUB786438 GDX786438 GNT786438 GXP786438 HHL786438 HRH786438 IBD786438 IKZ786438 IUV786438 JER786438 JON786438 JYJ786438 KIF786438 KSB786438 LBX786438 LLT786438 LVP786438 MFL786438 MPH786438 MZD786438 NIZ786438 NSV786438 OCR786438 OMN786438 OWJ786438 PGF786438 PQB786438 PZX786438 QJT786438 QTP786438 RDL786438 RNH786438 RXD786438 SGZ786438 SQV786438 TAR786438 TKN786438 TUJ786438 UEF786438 UOB786438 UXX786438 VHT786438 VRP786438 WBL786438 WLH786438 WVD786438 C851974 IR851974 SN851974 ACJ851974 AMF851974 AWB851974 BFX851974 BPT851974 BZP851974 CJL851974 CTH851974 DDD851974 DMZ851974 DWV851974 EGR851974 EQN851974 FAJ851974 FKF851974 FUB851974 GDX851974 GNT851974 GXP851974 HHL851974 HRH851974 IBD851974 IKZ851974 IUV851974 JER851974 JON851974 JYJ851974 KIF851974 KSB851974 LBX851974 LLT851974 LVP851974 MFL851974 MPH851974 MZD851974 NIZ851974 NSV851974 OCR851974 OMN851974 OWJ851974 PGF851974 PQB851974 PZX851974 QJT851974 QTP851974 RDL851974 RNH851974 RXD851974 SGZ851974 SQV851974 TAR851974 TKN851974 TUJ851974 UEF851974 UOB851974 UXX851974 VHT851974 VRP851974 WBL851974 WLH851974 WVD851974 C917510 IR917510 SN917510 ACJ917510 AMF917510 AWB917510 BFX917510 BPT917510 BZP917510 CJL917510 CTH917510 DDD917510 DMZ917510 DWV917510 EGR917510 EQN917510 FAJ917510 FKF917510 FUB917510 GDX917510 GNT917510 GXP917510 HHL917510 HRH917510 IBD917510 IKZ917510 IUV917510 JER917510 JON917510 JYJ917510 KIF917510 KSB917510 LBX917510 LLT917510 LVP917510 MFL917510 MPH917510 MZD917510 NIZ917510 NSV917510 OCR917510 OMN917510 OWJ917510 PGF917510 PQB917510 PZX917510 QJT917510 QTP917510 RDL917510 RNH917510 RXD917510 SGZ917510 SQV917510 TAR917510 TKN917510 TUJ917510 UEF917510 UOB917510 UXX917510 VHT917510 VRP917510 WBL917510 WLH917510 WVD917510 C983046 IR983046 SN983046 ACJ983046 AMF983046 AWB983046 BFX983046 BPT983046 BZP983046 CJL983046 CTH983046 DDD983046 DMZ983046 DWV983046 EGR983046 EQN983046 FAJ983046 FKF983046 FUB983046 GDX983046 GNT983046 GXP983046 HHL983046 HRH983046 IBD983046 IKZ983046 IUV983046 JER983046 JON983046 JYJ983046 KIF983046 KSB983046 LBX983046 LLT983046 LVP983046 MFL983046 MPH983046 MZD983046 NIZ983046 NSV983046 OCR983046 OMN983046 OWJ983046 PGF983046 PQB983046 PZX983046 QJT983046 QTP983046 RDL983046 RNH983046 RXD983046 SGZ983046 SQV983046 TAR983046 TKN983046 TUJ983046 UEF983046 UOB983046 UXX983046 VHT983046 VRP983046 WBL983046 WLH983046 WVD983046 WVD983043 C65539 IR65539 SN65539 ACJ65539 AMF65539 AWB65539 BFX65539 BPT65539 BZP65539 CJL65539 CTH65539 DDD65539 DMZ65539 DWV65539 EGR65539 EQN65539 FAJ65539 FKF65539 FUB65539 GDX65539 GNT65539 GXP65539 HHL65539 HRH65539 IBD65539 IKZ65539 IUV65539 JER65539 JON65539 JYJ65539 KIF65539 KSB65539 LBX65539 LLT65539 LVP65539 MFL65539 MPH65539 MZD65539 NIZ65539 NSV65539 OCR65539 OMN65539 OWJ65539 PGF65539 PQB65539 PZX65539 QJT65539 QTP65539 RDL65539 RNH65539 RXD65539 SGZ65539 SQV65539 TAR65539 TKN65539 TUJ65539 UEF65539 UOB65539 UXX65539 VHT65539 VRP65539 WBL65539 WLH65539 WVD65539 C131075 IR131075 SN131075 ACJ131075 AMF131075 AWB131075 BFX131075 BPT131075 BZP131075 CJL131075 CTH131075 DDD131075 DMZ131075 DWV131075 EGR131075 EQN131075 FAJ131075 FKF131075 FUB131075 GDX131075 GNT131075 GXP131075 HHL131075 HRH131075 IBD131075 IKZ131075 IUV131075 JER131075 JON131075 JYJ131075 KIF131075 KSB131075 LBX131075 LLT131075 LVP131075 MFL131075 MPH131075 MZD131075 NIZ131075 NSV131075 OCR131075 OMN131075 OWJ131075 PGF131075 PQB131075 PZX131075 QJT131075 QTP131075 RDL131075 RNH131075 RXD131075 SGZ131075 SQV131075 TAR131075 TKN131075 TUJ131075 UEF131075 UOB131075 UXX131075 VHT131075 VRP131075 WBL131075 WLH131075 WVD131075 C196611 IR196611 SN196611 ACJ196611 AMF196611 AWB196611 BFX196611 BPT196611 BZP196611 CJL196611 CTH196611 DDD196611 DMZ196611 DWV196611 EGR196611 EQN196611 FAJ196611 FKF196611 FUB196611 GDX196611 GNT196611 GXP196611 HHL196611 HRH196611 IBD196611 IKZ196611 IUV196611 JER196611 JON196611 JYJ196611 KIF196611 KSB196611 LBX196611 LLT196611 LVP196611 MFL196611 MPH196611 MZD196611 NIZ196611 NSV196611 OCR196611 OMN196611 OWJ196611 PGF196611 PQB196611 PZX196611 QJT196611 QTP196611 RDL196611 RNH196611 RXD196611 SGZ196611 SQV196611 TAR196611 TKN196611 TUJ196611 UEF196611 UOB196611 UXX196611 VHT196611 VRP196611 WBL196611 WLH196611 WVD196611 C262147 IR262147 SN262147 ACJ262147 AMF262147 AWB262147 BFX262147 BPT262147 BZP262147 CJL262147 CTH262147 DDD262147 DMZ262147 DWV262147 EGR262147 EQN262147 FAJ262147 FKF262147 FUB262147 GDX262147 GNT262147 GXP262147 HHL262147 HRH262147 IBD262147 IKZ262147 IUV262147 JER262147 JON262147 JYJ262147 KIF262147 KSB262147 LBX262147 LLT262147 LVP262147 MFL262147 MPH262147 MZD262147 NIZ262147 NSV262147 OCR262147 OMN262147 OWJ262147 PGF262147 PQB262147 PZX262147 QJT262147 QTP262147 RDL262147 RNH262147 RXD262147 SGZ262147 SQV262147 TAR262147 TKN262147 TUJ262147 UEF262147 UOB262147 UXX262147 VHT262147 VRP262147 WBL262147 WLH262147 WVD262147 C327683 IR327683 SN327683 ACJ327683 AMF327683 AWB327683 BFX327683 BPT327683 BZP327683 CJL327683 CTH327683 DDD327683 DMZ327683 DWV327683 EGR327683 EQN327683 FAJ327683 FKF327683 FUB327683 GDX327683 GNT327683 GXP327683 HHL327683 HRH327683 IBD327683 IKZ327683 IUV327683 JER327683 JON327683 JYJ327683 KIF327683 KSB327683 LBX327683 LLT327683 LVP327683 MFL327683 MPH327683 MZD327683 NIZ327683 NSV327683 OCR327683 OMN327683 OWJ327683 PGF327683 PQB327683 PZX327683 QJT327683 QTP327683 RDL327683 RNH327683 RXD327683 SGZ327683 SQV327683 TAR327683 TKN327683 TUJ327683 UEF327683 UOB327683 UXX327683 VHT327683 VRP327683 WBL327683 WLH327683 WVD327683 C393219 IR393219 SN393219 ACJ393219 AMF393219 AWB393219 BFX393219 BPT393219 BZP393219 CJL393219 CTH393219 DDD393219 DMZ393219 DWV393219 EGR393219 EQN393219 FAJ393219 FKF393219 FUB393219 GDX393219 GNT393219 GXP393219 HHL393219 HRH393219 IBD393219 IKZ393219 IUV393219 JER393219 JON393219 JYJ393219 KIF393219 KSB393219 LBX393219 LLT393219 LVP393219 MFL393219 MPH393219 MZD393219 NIZ393219 NSV393219 OCR393219 OMN393219 OWJ393219 PGF393219 PQB393219 PZX393219 QJT393219 QTP393219 RDL393219 RNH393219 RXD393219 SGZ393219 SQV393219 TAR393219 TKN393219 TUJ393219 UEF393219 UOB393219 UXX393219 VHT393219 VRP393219 WBL393219 WLH393219 WVD393219 C458755 IR458755 SN458755 ACJ458755 AMF458755 AWB458755 BFX458755 BPT458755 BZP458755 CJL458755 CTH458755 DDD458755 DMZ458755 DWV458755 EGR458755 EQN458755 FAJ458755 FKF458755 FUB458755 GDX458755 GNT458755 GXP458755 HHL458755 HRH458755 IBD458755 IKZ458755 IUV458755 JER458755 JON458755 JYJ458755 KIF458755 KSB458755 LBX458755 LLT458755 LVP458755 MFL458755 MPH458755 MZD458755 NIZ458755 NSV458755 OCR458755 OMN458755 OWJ458755 PGF458755 PQB458755 PZX458755 QJT458755 QTP458755 RDL458755 RNH458755 RXD458755 SGZ458755 SQV458755 TAR458755 TKN458755 TUJ458755 UEF458755 UOB458755 UXX458755 VHT458755 VRP458755 WBL458755 WLH458755 WVD458755 C524291 IR524291 SN524291 ACJ524291 AMF524291 AWB524291 BFX524291 BPT524291 BZP524291 CJL524291 CTH524291 DDD524291 DMZ524291 DWV524291 EGR524291 EQN524291 FAJ524291 FKF524291 FUB524291 GDX524291 GNT524291 GXP524291 HHL524291 HRH524291 IBD524291 IKZ524291 IUV524291 JER524291 JON524291 JYJ524291 KIF524291 KSB524291 LBX524291 LLT524291 LVP524291 MFL524291 MPH524291 MZD524291 NIZ524291 NSV524291 OCR524291 OMN524291 OWJ524291 PGF524291 PQB524291 PZX524291 QJT524291 QTP524291 RDL524291 RNH524291 RXD524291 SGZ524291 SQV524291 TAR524291 TKN524291 TUJ524291 UEF524291 UOB524291 UXX524291 VHT524291 VRP524291 WBL524291 WLH524291 WVD524291 C589827 IR589827 SN589827 ACJ589827 AMF589827 AWB589827 BFX589827 BPT589827 BZP589827 CJL589827 CTH589827 DDD589827 DMZ589827 DWV589827 EGR589827 EQN589827 FAJ589827 FKF589827 FUB589827 GDX589827 GNT589827 GXP589827 HHL589827 HRH589827 IBD589827 IKZ589827 IUV589827 JER589827 JON589827 JYJ589827 KIF589827 KSB589827 LBX589827 LLT589827 LVP589827 MFL589827 MPH589827 MZD589827 NIZ589827 NSV589827 OCR589827 OMN589827 OWJ589827 PGF589827 PQB589827 PZX589827 QJT589827 QTP589827 RDL589827 RNH589827 RXD589827 SGZ589827 SQV589827 TAR589827 TKN589827 TUJ589827 UEF589827 UOB589827 UXX589827 VHT589827 VRP589827 WBL589827 WLH589827 WVD589827 C655363 IR655363 SN655363 ACJ655363 AMF655363 AWB655363 BFX655363 BPT655363 BZP655363 CJL655363 CTH655363 DDD655363 DMZ655363 DWV655363 EGR655363 EQN655363 FAJ655363 FKF655363 FUB655363 GDX655363 GNT655363 GXP655363 HHL655363 HRH655363 IBD655363 IKZ655363 IUV655363 JER655363 JON655363 JYJ655363 KIF655363 KSB655363 LBX655363 LLT655363 LVP655363 MFL655363 MPH655363 MZD655363 NIZ655363 NSV655363 OCR655363 OMN655363 OWJ655363 PGF655363 PQB655363 PZX655363 QJT655363 QTP655363 RDL655363 RNH655363 RXD655363 SGZ655363 SQV655363 TAR655363 TKN655363 TUJ655363 UEF655363 UOB655363 UXX655363 VHT655363 VRP655363 WBL655363 WLH655363 WVD655363 C720899 IR720899 SN720899 ACJ720899 AMF720899 AWB720899 BFX720899 BPT720899 BZP720899 CJL720899 CTH720899 DDD720899 DMZ720899 DWV720899 EGR720899 EQN720899 FAJ720899 FKF720899 FUB720899 GDX720899 GNT720899 GXP720899 HHL720899 HRH720899 IBD720899 IKZ720899 IUV720899 JER720899 JON720899 JYJ720899 KIF720899 KSB720899 LBX720899 LLT720899 LVP720899 MFL720899 MPH720899 MZD720899 NIZ720899 NSV720899 OCR720899 OMN720899 OWJ720899 PGF720899 PQB720899 PZX720899 QJT720899 QTP720899 RDL720899 RNH720899 RXD720899 SGZ720899 SQV720899 TAR720899 TKN720899 TUJ720899 UEF720899 UOB720899 UXX720899 VHT720899 VRP720899 WBL720899 WLH720899 WVD720899 C786435 IR786435 SN786435 ACJ786435 AMF786435 AWB786435 BFX786435 BPT786435 BZP786435 CJL786435 CTH786435 DDD786435 DMZ786435 DWV786435 EGR786435 EQN786435 FAJ786435 FKF786435 FUB786435 GDX786435 GNT786435 GXP786435 HHL786435 HRH786435 IBD786435 IKZ786435 IUV786435 JER786435 JON786435 JYJ786435 KIF786435 KSB786435 LBX786435 LLT786435 LVP786435 MFL786435 MPH786435 MZD786435 NIZ786435 NSV786435 OCR786435 OMN786435 OWJ786435 PGF786435 PQB786435 PZX786435 QJT786435 QTP786435 RDL786435 RNH786435 RXD786435 SGZ786435 SQV786435 TAR786435 TKN786435 TUJ786435 UEF786435 UOB786435 UXX786435 VHT786435 VRP786435 WBL786435 WLH786435 WVD786435 C851971 IR851971 SN851971 ACJ851971 AMF851971 AWB851971 BFX851971 BPT851971 BZP851971 CJL851971 CTH851971 DDD851971 DMZ851971 DWV851971 EGR851971 EQN851971 FAJ851971 FKF851971 FUB851971 GDX851971 GNT851971 GXP851971 HHL851971 HRH851971 IBD851971 IKZ851971 IUV851971 JER851971 JON851971 JYJ851971 KIF851971 KSB851971 LBX851971 LLT851971 LVP851971 MFL851971 MPH851971 MZD851971 NIZ851971 NSV851971 OCR851971 OMN851971 OWJ851971 PGF851971 PQB851971 PZX851971 QJT851971 QTP851971 RDL851971 RNH851971 RXD851971 SGZ851971 SQV851971 TAR851971 TKN851971 TUJ851971 UEF851971 UOB851971 UXX851971 VHT851971 VRP851971 WBL851971 WLH851971 WVD851971 C917507 IR917507 SN917507 ACJ917507 AMF917507 AWB917507 BFX917507 BPT917507 BZP917507 CJL917507 CTH917507 DDD917507 DMZ917507 DWV917507 EGR917507 EQN917507 FAJ917507 FKF917507 FUB917507 GDX917507 GNT917507 GXP917507 HHL917507 HRH917507 IBD917507 IKZ917507 IUV917507 JER917507 JON917507 JYJ917507 KIF917507 KSB917507 LBX917507 LLT917507 LVP917507 MFL917507 MPH917507 MZD917507 NIZ917507 NSV917507 OCR917507 OMN917507 OWJ917507 PGF917507 PQB917507 PZX917507 QJT917507 QTP917507 RDL917507 RNH917507 RXD917507 SGZ917507 SQV917507 TAR917507 TKN917507 TUJ917507 UEF917507 UOB917507 UXX917507 VHT917507 VRP917507 WBL917507 WLH917507 WVD917507 C983043 IR983043 SN983043 ACJ983043 AMF983043 AWB983043 BFX983043 BPT983043 BZP983043 CJL983043 CTH983043 DDD983043 DMZ983043 DWV983043 EGR983043 EQN983043 FAJ983043 FKF983043 FUB983043 GDX983043 GNT983043 GXP983043 HHL983043 HRH983043 IBD983043 IKZ983043 IUV983043 JER983043 JON983043 JYJ983043 KIF983043 KSB983043 LBX983043 LLT983043 LVP983043 MFL983043 MPH983043 MZD983043 NIZ983043 NSV983043 OCR983043 OMN983043 OWJ983043 PGF983043 PQB983043 PZX983043 QJT983043 QTP983043 RDL983043 RNH983043 RXD983043 SGZ983043 SQV983043 TAR983043 TKN983043 TUJ983043 UEF983043 UOB983043 UXX983043 VHT983043 VRP983043 WBL983043 WLH983043">
      <formula1>"a regime di contabilità ordinaria,a regime di contabilità semplificata,Produttore agricolo esonerato,"</formula1>
    </dataValidation>
    <dataValidation type="list" allowBlank="1" showInputMessage="1" showErrorMessage="1" sqref="C7:E8 IR7:IT8 SN7:SP8 ACJ7:ACL8 AMF7:AMH8 AWB7:AWD8 BFX7:BFZ8 BPT7:BPV8 BZP7:BZR8 CJL7:CJN8 CTH7:CTJ8 DDD7:DDF8 DMZ7:DNB8 DWV7:DWX8 EGR7:EGT8 EQN7:EQP8 FAJ7:FAL8 FKF7:FKH8 FUB7:FUD8 GDX7:GDZ8 GNT7:GNV8 GXP7:GXR8 HHL7:HHN8 HRH7:HRJ8 IBD7:IBF8 IKZ7:ILB8 IUV7:IUX8 JER7:JET8 JON7:JOP8 JYJ7:JYL8 KIF7:KIH8 KSB7:KSD8 LBX7:LBZ8 LLT7:LLV8 LVP7:LVR8 MFL7:MFN8 MPH7:MPJ8 MZD7:MZF8 NIZ7:NJB8 NSV7:NSX8 OCR7:OCT8 OMN7:OMP8 OWJ7:OWL8 PGF7:PGH8 PQB7:PQD8 PZX7:PZZ8 QJT7:QJV8 QTP7:QTR8 RDL7:RDN8 RNH7:RNJ8 RXD7:RXF8 SGZ7:SHB8 SQV7:SQX8 TAR7:TAT8 TKN7:TKP8 TUJ7:TUL8 UEF7:UEH8 UOB7:UOD8 UXX7:UXZ8 VHT7:VHV8 VRP7:VRR8 WBL7:WBN8 WLH7:WLJ8 WVD7:WVF8 C65544:E65545 IR65544:IT65545 SN65544:SP65545 ACJ65544:ACL65545 AMF65544:AMH65545 AWB65544:AWD65545 BFX65544:BFZ65545 BPT65544:BPV65545 BZP65544:BZR65545 CJL65544:CJN65545 CTH65544:CTJ65545 DDD65544:DDF65545 DMZ65544:DNB65545 DWV65544:DWX65545 EGR65544:EGT65545 EQN65544:EQP65545 FAJ65544:FAL65545 FKF65544:FKH65545 FUB65544:FUD65545 GDX65544:GDZ65545 GNT65544:GNV65545 GXP65544:GXR65545 HHL65544:HHN65545 HRH65544:HRJ65545 IBD65544:IBF65545 IKZ65544:ILB65545 IUV65544:IUX65545 JER65544:JET65545 JON65544:JOP65545 JYJ65544:JYL65545 KIF65544:KIH65545 KSB65544:KSD65545 LBX65544:LBZ65545 LLT65544:LLV65545 LVP65544:LVR65545 MFL65544:MFN65545 MPH65544:MPJ65545 MZD65544:MZF65545 NIZ65544:NJB65545 NSV65544:NSX65545 OCR65544:OCT65545 OMN65544:OMP65545 OWJ65544:OWL65545 PGF65544:PGH65545 PQB65544:PQD65545 PZX65544:PZZ65545 QJT65544:QJV65545 QTP65544:QTR65545 RDL65544:RDN65545 RNH65544:RNJ65545 RXD65544:RXF65545 SGZ65544:SHB65545 SQV65544:SQX65545 TAR65544:TAT65545 TKN65544:TKP65545 TUJ65544:TUL65545 UEF65544:UEH65545 UOB65544:UOD65545 UXX65544:UXZ65545 VHT65544:VHV65545 VRP65544:VRR65545 WBL65544:WBN65545 WLH65544:WLJ65545 WVD65544:WVF65545 C131080:E131081 IR131080:IT131081 SN131080:SP131081 ACJ131080:ACL131081 AMF131080:AMH131081 AWB131080:AWD131081 BFX131080:BFZ131081 BPT131080:BPV131081 BZP131080:BZR131081 CJL131080:CJN131081 CTH131080:CTJ131081 DDD131080:DDF131081 DMZ131080:DNB131081 DWV131080:DWX131081 EGR131080:EGT131081 EQN131080:EQP131081 FAJ131080:FAL131081 FKF131080:FKH131081 FUB131080:FUD131081 GDX131080:GDZ131081 GNT131080:GNV131081 GXP131080:GXR131081 HHL131080:HHN131081 HRH131080:HRJ131081 IBD131080:IBF131081 IKZ131080:ILB131081 IUV131080:IUX131081 JER131080:JET131081 JON131080:JOP131081 JYJ131080:JYL131081 KIF131080:KIH131081 KSB131080:KSD131081 LBX131080:LBZ131081 LLT131080:LLV131081 LVP131080:LVR131081 MFL131080:MFN131081 MPH131080:MPJ131081 MZD131080:MZF131081 NIZ131080:NJB131081 NSV131080:NSX131081 OCR131080:OCT131081 OMN131080:OMP131081 OWJ131080:OWL131081 PGF131080:PGH131081 PQB131080:PQD131081 PZX131080:PZZ131081 QJT131080:QJV131081 QTP131080:QTR131081 RDL131080:RDN131081 RNH131080:RNJ131081 RXD131080:RXF131081 SGZ131080:SHB131081 SQV131080:SQX131081 TAR131080:TAT131081 TKN131080:TKP131081 TUJ131080:TUL131081 UEF131080:UEH131081 UOB131080:UOD131081 UXX131080:UXZ131081 VHT131080:VHV131081 VRP131080:VRR131081 WBL131080:WBN131081 WLH131080:WLJ131081 WVD131080:WVF131081 C196616:E196617 IR196616:IT196617 SN196616:SP196617 ACJ196616:ACL196617 AMF196616:AMH196617 AWB196616:AWD196617 BFX196616:BFZ196617 BPT196616:BPV196617 BZP196616:BZR196617 CJL196616:CJN196617 CTH196616:CTJ196617 DDD196616:DDF196617 DMZ196616:DNB196617 DWV196616:DWX196617 EGR196616:EGT196617 EQN196616:EQP196617 FAJ196616:FAL196617 FKF196616:FKH196617 FUB196616:FUD196617 GDX196616:GDZ196617 GNT196616:GNV196617 GXP196616:GXR196617 HHL196616:HHN196617 HRH196616:HRJ196617 IBD196616:IBF196617 IKZ196616:ILB196617 IUV196616:IUX196617 JER196616:JET196617 JON196616:JOP196617 JYJ196616:JYL196617 KIF196616:KIH196617 KSB196616:KSD196617 LBX196616:LBZ196617 LLT196616:LLV196617 LVP196616:LVR196617 MFL196616:MFN196617 MPH196616:MPJ196617 MZD196616:MZF196617 NIZ196616:NJB196617 NSV196616:NSX196617 OCR196616:OCT196617 OMN196616:OMP196617 OWJ196616:OWL196617 PGF196616:PGH196617 PQB196616:PQD196617 PZX196616:PZZ196617 QJT196616:QJV196617 QTP196616:QTR196617 RDL196616:RDN196617 RNH196616:RNJ196617 RXD196616:RXF196617 SGZ196616:SHB196617 SQV196616:SQX196617 TAR196616:TAT196617 TKN196616:TKP196617 TUJ196616:TUL196617 UEF196616:UEH196617 UOB196616:UOD196617 UXX196616:UXZ196617 VHT196616:VHV196617 VRP196616:VRR196617 WBL196616:WBN196617 WLH196616:WLJ196617 WVD196616:WVF196617 C262152:E262153 IR262152:IT262153 SN262152:SP262153 ACJ262152:ACL262153 AMF262152:AMH262153 AWB262152:AWD262153 BFX262152:BFZ262153 BPT262152:BPV262153 BZP262152:BZR262153 CJL262152:CJN262153 CTH262152:CTJ262153 DDD262152:DDF262153 DMZ262152:DNB262153 DWV262152:DWX262153 EGR262152:EGT262153 EQN262152:EQP262153 FAJ262152:FAL262153 FKF262152:FKH262153 FUB262152:FUD262153 GDX262152:GDZ262153 GNT262152:GNV262153 GXP262152:GXR262153 HHL262152:HHN262153 HRH262152:HRJ262153 IBD262152:IBF262153 IKZ262152:ILB262153 IUV262152:IUX262153 JER262152:JET262153 JON262152:JOP262153 JYJ262152:JYL262153 KIF262152:KIH262153 KSB262152:KSD262153 LBX262152:LBZ262153 LLT262152:LLV262153 LVP262152:LVR262153 MFL262152:MFN262153 MPH262152:MPJ262153 MZD262152:MZF262153 NIZ262152:NJB262153 NSV262152:NSX262153 OCR262152:OCT262153 OMN262152:OMP262153 OWJ262152:OWL262153 PGF262152:PGH262153 PQB262152:PQD262153 PZX262152:PZZ262153 QJT262152:QJV262153 QTP262152:QTR262153 RDL262152:RDN262153 RNH262152:RNJ262153 RXD262152:RXF262153 SGZ262152:SHB262153 SQV262152:SQX262153 TAR262152:TAT262153 TKN262152:TKP262153 TUJ262152:TUL262153 UEF262152:UEH262153 UOB262152:UOD262153 UXX262152:UXZ262153 VHT262152:VHV262153 VRP262152:VRR262153 WBL262152:WBN262153 WLH262152:WLJ262153 WVD262152:WVF262153 C327688:E327689 IR327688:IT327689 SN327688:SP327689 ACJ327688:ACL327689 AMF327688:AMH327689 AWB327688:AWD327689 BFX327688:BFZ327689 BPT327688:BPV327689 BZP327688:BZR327689 CJL327688:CJN327689 CTH327688:CTJ327689 DDD327688:DDF327689 DMZ327688:DNB327689 DWV327688:DWX327689 EGR327688:EGT327689 EQN327688:EQP327689 FAJ327688:FAL327689 FKF327688:FKH327689 FUB327688:FUD327689 GDX327688:GDZ327689 GNT327688:GNV327689 GXP327688:GXR327689 HHL327688:HHN327689 HRH327688:HRJ327689 IBD327688:IBF327689 IKZ327688:ILB327689 IUV327688:IUX327689 JER327688:JET327689 JON327688:JOP327689 JYJ327688:JYL327689 KIF327688:KIH327689 KSB327688:KSD327689 LBX327688:LBZ327689 LLT327688:LLV327689 LVP327688:LVR327689 MFL327688:MFN327689 MPH327688:MPJ327689 MZD327688:MZF327689 NIZ327688:NJB327689 NSV327688:NSX327689 OCR327688:OCT327689 OMN327688:OMP327689 OWJ327688:OWL327689 PGF327688:PGH327689 PQB327688:PQD327689 PZX327688:PZZ327689 QJT327688:QJV327689 QTP327688:QTR327689 RDL327688:RDN327689 RNH327688:RNJ327689 RXD327688:RXF327689 SGZ327688:SHB327689 SQV327688:SQX327689 TAR327688:TAT327689 TKN327688:TKP327689 TUJ327688:TUL327689 UEF327688:UEH327689 UOB327688:UOD327689 UXX327688:UXZ327689 VHT327688:VHV327689 VRP327688:VRR327689 WBL327688:WBN327689 WLH327688:WLJ327689 WVD327688:WVF327689 C393224:E393225 IR393224:IT393225 SN393224:SP393225 ACJ393224:ACL393225 AMF393224:AMH393225 AWB393224:AWD393225 BFX393224:BFZ393225 BPT393224:BPV393225 BZP393224:BZR393225 CJL393224:CJN393225 CTH393224:CTJ393225 DDD393224:DDF393225 DMZ393224:DNB393225 DWV393224:DWX393225 EGR393224:EGT393225 EQN393224:EQP393225 FAJ393224:FAL393225 FKF393224:FKH393225 FUB393224:FUD393225 GDX393224:GDZ393225 GNT393224:GNV393225 GXP393224:GXR393225 HHL393224:HHN393225 HRH393224:HRJ393225 IBD393224:IBF393225 IKZ393224:ILB393225 IUV393224:IUX393225 JER393224:JET393225 JON393224:JOP393225 JYJ393224:JYL393225 KIF393224:KIH393225 KSB393224:KSD393225 LBX393224:LBZ393225 LLT393224:LLV393225 LVP393224:LVR393225 MFL393224:MFN393225 MPH393224:MPJ393225 MZD393224:MZF393225 NIZ393224:NJB393225 NSV393224:NSX393225 OCR393224:OCT393225 OMN393224:OMP393225 OWJ393224:OWL393225 PGF393224:PGH393225 PQB393224:PQD393225 PZX393224:PZZ393225 QJT393224:QJV393225 QTP393224:QTR393225 RDL393224:RDN393225 RNH393224:RNJ393225 RXD393224:RXF393225 SGZ393224:SHB393225 SQV393224:SQX393225 TAR393224:TAT393225 TKN393224:TKP393225 TUJ393224:TUL393225 UEF393224:UEH393225 UOB393224:UOD393225 UXX393224:UXZ393225 VHT393224:VHV393225 VRP393224:VRR393225 WBL393224:WBN393225 WLH393224:WLJ393225 WVD393224:WVF393225 C458760:E458761 IR458760:IT458761 SN458760:SP458761 ACJ458760:ACL458761 AMF458760:AMH458761 AWB458760:AWD458761 BFX458760:BFZ458761 BPT458760:BPV458761 BZP458760:BZR458761 CJL458760:CJN458761 CTH458760:CTJ458761 DDD458760:DDF458761 DMZ458760:DNB458761 DWV458760:DWX458761 EGR458760:EGT458761 EQN458760:EQP458761 FAJ458760:FAL458761 FKF458760:FKH458761 FUB458760:FUD458761 GDX458760:GDZ458761 GNT458760:GNV458761 GXP458760:GXR458761 HHL458760:HHN458761 HRH458760:HRJ458761 IBD458760:IBF458761 IKZ458760:ILB458761 IUV458760:IUX458761 JER458760:JET458761 JON458760:JOP458761 JYJ458760:JYL458761 KIF458760:KIH458761 KSB458760:KSD458761 LBX458760:LBZ458761 LLT458760:LLV458761 LVP458760:LVR458761 MFL458760:MFN458761 MPH458760:MPJ458761 MZD458760:MZF458761 NIZ458760:NJB458761 NSV458760:NSX458761 OCR458760:OCT458761 OMN458760:OMP458761 OWJ458760:OWL458761 PGF458760:PGH458761 PQB458760:PQD458761 PZX458760:PZZ458761 QJT458760:QJV458761 QTP458760:QTR458761 RDL458760:RDN458761 RNH458760:RNJ458761 RXD458760:RXF458761 SGZ458760:SHB458761 SQV458760:SQX458761 TAR458760:TAT458761 TKN458760:TKP458761 TUJ458760:TUL458761 UEF458760:UEH458761 UOB458760:UOD458761 UXX458760:UXZ458761 VHT458760:VHV458761 VRP458760:VRR458761 WBL458760:WBN458761 WLH458760:WLJ458761 WVD458760:WVF458761 C524296:E524297 IR524296:IT524297 SN524296:SP524297 ACJ524296:ACL524297 AMF524296:AMH524297 AWB524296:AWD524297 BFX524296:BFZ524297 BPT524296:BPV524297 BZP524296:BZR524297 CJL524296:CJN524297 CTH524296:CTJ524297 DDD524296:DDF524297 DMZ524296:DNB524297 DWV524296:DWX524297 EGR524296:EGT524297 EQN524296:EQP524297 FAJ524296:FAL524297 FKF524296:FKH524297 FUB524296:FUD524297 GDX524296:GDZ524297 GNT524296:GNV524297 GXP524296:GXR524297 HHL524296:HHN524297 HRH524296:HRJ524297 IBD524296:IBF524297 IKZ524296:ILB524297 IUV524296:IUX524297 JER524296:JET524297 JON524296:JOP524297 JYJ524296:JYL524297 KIF524296:KIH524297 KSB524296:KSD524297 LBX524296:LBZ524297 LLT524296:LLV524297 LVP524296:LVR524297 MFL524296:MFN524297 MPH524296:MPJ524297 MZD524296:MZF524297 NIZ524296:NJB524297 NSV524296:NSX524297 OCR524296:OCT524297 OMN524296:OMP524297 OWJ524296:OWL524297 PGF524296:PGH524297 PQB524296:PQD524297 PZX524296:PZZ524297 QJT524296:QJV524297 QTP524296:QTR524297 RDL524296:RDN524297 RNH524296:RNJ524297 RXD524296:RXF524297 SGZ524296:SHB524297 SQV524296:SQX524297 TAR524296:TAT524297 TKN524296:TKP524297 TUJ524296:TUL524297 UEF524296:UEH524297 UOB524296:UOD524297 UXX524296:UXZ524297 VHT524296:VHV524297 VRP524296:VRR524297 WBL524296:WBN524297 WLH524296:WLJ524297 WVD524296:WVF524297 C589832:E589833 IR589832:IT589833 SN589832:SP589833 ACJ589832:ACL589833 AMF589832:AMH589833 AWB589832:AWD589833 BFX589832:BFZ589833 BPT589832:BPV589833 BZP589832:BZR589833 CJL589832:CJN589833 CTH589832:CTJ589833 DDD589832:DDF589833 DMZ589832:DNB589833 DWV589832:DWX589833 EGR589832:EGT589833 EQN589832:EQP589833 FAJ589832:FAL589833 FKF589832:FKH589833 FUB589832:FUD589833 GDX589832:GDZ589833 GNT589832:GNV589833 GXP589832:GXR589833 HHL589832:HHN589833 HRH589832:HRJ589833 IBD589832:IBF589833 IKZ589832:ILB589833 IUV589832:IUX589833 JER589832:JET589833 JON589832:JOP589833 JYJ589832:JYL589833 KIF589832:KIH589833 KSB589832:KSD589833 LBX589832:LBZ589833 LLT589832:LLV589833 LVP589832:LVR589833 MFL589832:MFN589833 MPH589832:MPJ589833 MZD589832:MZF589833 NIZ589832:NJB589833 NSV589832:NSX589833 OCR589832:OCT589833 OMN589832:OMP589833 OWJ589832:OWL589833 PGF589832:PGH589833 PQB589832:PQD589833 PZX589832:PZZ589833 QJT589832:QJV589833 QTP589832:QTR589833 RDL589832:RDN589833 RNH589832:RNJ589833 RXD589832:RXF589833 SGZ589832:SHB589833 SQV589832:SQX589833 TAR589832:TAT589833 TKN589832:TKP589833 TUJ589832:TUL589833 UEF589832:UEH589833 UOB589832:UOD589833 UXX589832:UXZ589833 VHT589832:VHV589833 VRP589832:VRR589833 WBL589832:WBN589833 WLH589832:WLJ589833 WVD589832:WVF589833 C655368:E655369 IR655368:IT655369 SN655368:SP655369 ACJ655368:ACL655369 AMF655368:AMH655369 AWB655368:AWD655369 BFX655368:BFZ655369 BPT655368:BPV655369 BZP655368:BZR655369 CJL655368:CJN655369 CTH655368:CTJ655369 DDD655368:DDF655369 DMZ655368:DNB655369 DWV655368:DWX655369 EGR655368:EGT655369 EQN655368:EQP655369 FAJ655368:FAL655369 FKF655368:FKH655369 FUB655368:FUD655369 GDX655368:GDZ655369 GNT655368:GNV655369 GXP655368:GXR655369 HHL655368:HHN655369 HRH655368:HRJ655369 IBD655368:IBF655369 IKZ655368:ILB655369 IUV655368:IUX655369 JER655368:JET655369 JON655368:JOP655369 JYJ655368:JYL655369 KIF655368:KIH655369 KSB655368:KSD655369 LBX655368:LBZ655369 LLT655368:LLV655369 LVP655368:LVR655369 MFL655368:MFN655369 MPH655368:MPJ655369 MZD655368:MZF655369 NIZ655368:NJB655369 NSV655368:NSX655369 OCR655368:OCT655369 OMN655368:OMP655369 OWJ655368:OWL655369 PGF655368:PGH655369 PQB655368:PQD655369 PZX655368:PZZ655369 QJT655368:QJV655369 QTP655368:QTR655369 RDL655368:RDN655369 RNH655368:RNJ655369 RXD655368:RXF655369 SGZ655368:SHB655369 SQV655368:SQX655369 TAR655368:TAT655369 TKN655368:TKP655369 TUJ655368:TUL655369 UEF655368:UEH655369 UOB655368:UOD655369 UXX655368:UXZ655369 VHT655368:VHV655369 VRP655368:VRR655369 WBL655368:WBN655369 WLH655368:WLJ655369 WVD655368:WVF655369 C720904:E720905 IR720904:IT720905 SN720904:SP720905 ACJ720904:ACL720905 AMF720904:AMH720905 AWB720904:AWD720905 BFX720904:BFZ720905 BPT720904:BPV720905 BZP720904:BZR720905 CJL720904:CJN720905 CTH720904:CTJ720905 DDD720904:DDF720905 DMZ720904:DNB720905 DWV720904:DWX720905 EGR720904:EGT720905 EQN720904:EQP720905 FAJ720904:FAL720905 FKF720904:FKH720905 FUB720904:FUD720905 GDX720904:GDZ720905 GNT720904:GNV720905 GXP720904:GXR720905 HHL720904:HHN720905 HRH720904:HRJ720905 IBD720904:IBF720905 IKZ720904:ILB720905 IUV720904:IUX720905 JER720904:JET720905 JON720904:JOP720905 JYJ720904:JYL720905 KIF720904:KIH720905 KSB720904:KSD720905 LBX720904:LBZ720905 LLT720904:LLV720905 LVP720904:LVR720905 MFL720904:MFN720905 MPH720904:MPJ720905 MZD720904:MZF720905 NIZ720904:NJB720905 NSV720904:NSX720905 OCR720904:OCT720905 OMN720904:OMP720905 OWJ720904:OWL720905 PGF720904:PGH720905 PQB720904:PQD720905 PZX720904:PZZ720905 QJT720904:QJV720905 QTP720904:QTR720905 RDL720904:RDN720905 RNH720904:RNJ720905 RXD720904:RXF720905 SGZ720904:SHB720905 SQV720904:SQX720905 TAR720904:TAT720905 TKN720904:TKP720905 TUJ720904:TUL720905 UEF720904:UEH720905 UOB720904:UOD720905 UXX720904:UXZ720905 VHT720904:VHV720905 VRP720904:VRR720905 WBL720904:WBN720905 WLH720904:WLJ720905 WVD720904:WVF720905 C786440:E786441 IR786440:IT786441 SN786440:SP786441 ACJ786440:ACL786441 AMF786440:AMH786441 AWB786440:AWD786441 BFX786440:BFZ786441 BPT786440:BPV786441 BZP786440:BZR786441 CJL786440:CJN786441 CTH786440:CTJ786441 DDD786440:DDF786441 DMZ786440:DNB786441 DWV786440:DWX786441 EGR786440:EGT786441 EQN786440:EQP786441 FAJ786440:FAL786441 FKF786440:FKH786441 FUB786440:FUD786441 GDX786440:GDZ786441 GNT786440:GNV786441 GXP786440:GXR786441 HHL786440:HHN786441 HRH786440:HRJ786441 IBD786440:IBF786441 IKZ786440:ILB786441 IUV786440:IUX786441 JER786440:JET786441 JON786440:JOP786441 JYJ786440:JYL786441 KIF786440:KIH786441 KSB786440:KSD786441 LBX786440:LBZ786441 LLT786440:LLV786441 LVP786440:LVR786441 MFL786440:MFN786441 MPH786440:MPJ786441 MZD786440:MZF786441 NIZ786440:NJB786441 NSV786440:NSX786441 OCR786440:OCT786441 OMN786440:OMP786441 OWJ786440:OWL786441 PGF786440:PGH786441 PQB786440:PQD786441 PZX786440:PZZ786441 QJT786440:QJV786441 QTP786440:QTR786441 RDL786440:RDN786441 RNH786440:RNJ786441 RXD786440:RXF786441 SGZ786440:SHB786441 SQV786440:SQX786441 TAR786440:TAT786441 TKN786440:TKP786441 TUJ786440:TUL786441 UEF786440:UEH786441 UOB786440:UOD786441 UXX786440:UXZ786441 VHT786440:VHV786441 VRP786440:VRR786441 WBL786440:WBN786441 WLH786440:WLJ786441 WVD786440:WVF786441 C851976:E851977 IR851976:IT851977 SN851976:SP851977 ACJ851976:ACL851977 AMF851976:AMH851977 AWB851976:AWD851977 BFX851976:BFZ851977 BPT851976:BPV851977 BZP851976:BZR851977 CJL851976:CJN851977 CTH851976:CTJ851977 DDD851976:DDF851977 DMZ851976:DNB851977 DWV851976:DWX851977 EGR851976:EGT851977 EQN851976:EQP851977 FAJ851976:FAL851977 FKF851976:FKH851977 FUB851976:FUD851977 GDX851976:GDZ851977 GNT851976:GNV851977 GXP851976:GXR851977 HHL851976:HHN851977 HRH851976:HRJ851977 IBD851976:IBF851977 IKZ851976:ILB851977 IUV851976:IUX851977 JER851976:JET851977 JON851976:JOP851977 JYJ851976:JYL851977 KIF851976:KIH851977 KSB851976:KSD851977 LBX851976:LBZ851977 LLT851976:LLV851977 LVP851976:LVR851977 MFL851976:MFN851977 MPH851976:MPJ851977 MZD851976:MZF851977 NIZ851976:NJB851977 NSV851976:NSX851977 OCR851976:OCT851977 OMN851976:OMP851977 OWJ851976:OWL851977 PGF851976:PGH851977 PQB851976:PQD851977 PZX851976:PZZ851977 QJT851976:QJV851977 QTP851976:QTR851977 RDL851976:RDN851977 RNH851976:RNJ851977 RXD851976:RXF851977 SGZ851976:SHB851977 SQV851976:SQX851977 TAR851976:TAT851977 TKN851976:TKP851977 TUJ851976:TUL851977 UEF851976:UEH851977 UOB851976:UOD851977 UXX851976:UXZ851977 VHT851976:VHV851977 VRP851976:VRR851977 WBL851976:WBN851977 WLH851976:WLJ851977 WVD851976:WVF851977 C917512:E917513 IR917512:IT917513 SN917512:SP917513 ACJ917512:ACL917513 AMF917512:AMH917513 AWB917512:AWD917513 BFX917512:BFZ917513 BPT917512:BPV917513 BZP917512:BZR917513 CJL917512:CJN917513 CTH917512:CTJ917513 DDD917512:DDF917513 DMZ917512:DNB917513 DWV917512:DWX917513 EGR917512:EGT917513 EQN917512:EQP917513 FAJ917512:FAL917513 FKF917512:FKH917513 FUB917512:FUD917513 GDX917512:GDZ917513 GNT917512:GNV917513 GXP917512:GXR917513 HHL917512:HHN917513 HRH917512:HRJ917513 IBD917512:IBF917513 IKZ917512:ILB917513 IUV917512:IUX917513 JER917512:JET917513 JON917512:JOP917513 JYJ917512:JYL917513 KIF917512:KIH917513 KSB917512:KSD917513 LBX917512:LBZ917513 LLT917512:LLV917513 LVP917512:LVR917513 MFL917512:MFN917513 MPH917512:MPJ917513 MZD917512:MZF917513 NIZ917512:NJB917513 NSV917512:NSX917513 OCR917512:OCT917513 OMN917512:OMP917513 OWJ917512:OWL917513 PGF917512:PGH917513 PQB917512:PQD917513 PZX917512:PZZ917513 QJT917512:QJV917513 QTP917512:QTR917513 RDL917512:RDN917513 RNH917512:RNJ917513 RXD917512:RXF917513 SGZ917512:SHB917513 SQV917512:SQX917513 TAR917512:TAT917513 TKN917512:TKP917513 TUJ917512:TUL917513 UEF917512:UEH917513 UOB917512:UOD917513 UXX917512:UXZ917513 VHT917512:VHV917513 VRP917512:VRR917513 WBL917512:WBN917513 WLH917512:WLJ917513 WVD917512:WVF917513 C983048:E983049 IR983048:IT983049 SN983048:SP983049 ACJ983048:ACL983049 AMF983048:AMH983049 AWB983048:AWD983049 BFX983048:BFZ983049 BPT983048:BPV983049 BZP983048:BZR983049 CJL983048:CJN983049 CTH983048:CTJ983049 DDD983048:DDF983049 DMZ983048:DNB983049 DWV983048:DWX983049 EGR983048:EGT983049 EQN983048:EQP983049 FAJ983048:FAL983049 FKF983048:FKH983049 FUB983048:FUD983049 GDX983048:GDZ983049 GNT983048:GNV983049 GXP983048:GXR983049 HHL983048:HHN983049 HRH983048:HRJ983049 IBD983048:IBF983049 IKZ983048:ILB983049 IUV983048:IUX983049 JER983048:JET983049 JON983048:JOP983049 JYJ983048:JYL983049 KIF983048:KIH983049 KSB983048:KSD983049 LBX983048:LBZ983049 LLT983048:LLV983049 LVP983048:LVR983049 MFL983048:MFN983049 MPH983048:MPJ983049 MZD983048:MZF983049 NIZ983048:NJB983049 NSV983048:NSX983049 OCR983048:OCT983049 OMN983048:OMP983049 OWJ983048:OWL983049 PGF983048:PGH983049 PQB983048:PQD983049 PZX983048:PZZ983049 QJT983048:QJV983049 QTP983048:QTR983049 RDL983048:RDN983049 RNH983048:RNJ983049 RXD983048:RXF983049 SGZ983048:SHB983049 SQV983048:SQX983049 TAR983048:TAT983049 TKN983048:TKP983049 TUJ983048:TUL983049 UEF983048:UEH983049 UOB983048:UOD983049 UXX983048:UXZ983049 VHT983048:VHV983049 VRP983048:VRR983049 WBL983048:WBN983049 WLH983048:WLJ983049 WVD983048:WVF983049">
      <formula1>"SI,NO,"</formula1>
    </dataValidation>
    <dataValidation type="list" allowBlank="1" showInputMessage="1" showErrorMessage="1" sqref="C2:E2">
      <formula1>"Creazione,Start-up,Consolidamento,"</formula1>
    </dataValidation>
  </dataValidations>
  <printOptions horizontalCentered="1"/>
  <pageMargins left="0.74803149606299213" right="0.74803149606299213" top="0.98425196850393704" bottom="0.98425196850393704" header="0.51181102362204722" footer="0.51181102362204722"/>
  <pageSetup paperSize="9" orientation="portrait" verticalDpi="0" r:id="rId1"/>
  <headerFooter alignWithMargins="0"/>
  <rowBreaks count="1" manualBreakCount="1">
    <brk id="52" max="7" man="1"/>
  </rowBreaks>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
  <dimension ref="C2:K18"/>
  <sheetViews>
    <sheetView workbookViewId="0">
      <selection activeCell="D7" sqref="D7"/>
    </sheetView>
  </sheetViews>
  <sheetFormatPr defaultColWidth="8.85546875" defaultRowHeight="15" x14ac:dyDescent="0.25"/>
  <cols>
    <col min="1" max="3" width="8.85546875" style="71"/>
    <col min="4" max="4" width="28.42578125" style="71" customWidth="1"/>
    <col min="5" max="5" width="46.28515625" style="71" customWidth="1"/>
    <col min="6" max="6" width="8.85546875" style="71"/>
    <col min="7" max="7" width="23.42578125" style="71" customWidth="1"/>
    <col min="8" max="8" width="8.85546875" style="71"/>
    <col min="9" max="9" width="15.85546875" style="71" customWidth="1"/>
    <col min="10" max="16384" width="8.85546875" style="71"/>
  </cols>
  <sheetData>
    <row r="2" spans="3:11" ht="15.75" thickBot="1" x14ac:dyDescent="0.3"/>
    <row r="3" spans="3:11" ht="40.5" customHeight="1" thickBot="1" x14ac:dyDescent="0.6">
      <c r="C3" s="139" t="s">
        <v>66</v>
      </c>
      <c r="D3" s="140"/>
      <c r="E3" s="140"/>
      <c r="F3" s="140"/>
      <c r="G3" s="141"/>
      <c r="H3" s="72"/>
      <c r="I3" s="72"/>
    </row>
    <row r="5" spans="3:11" ht="25.5" customHeight="1" thickBot="1" x14ac:dyDescent="0.3">
      <c r="J5" s="73"/>
      <c r="K5" s="73"/>
    </row>
    <row r="6" spans="3:11" ht="25.5" customHeight="1" thickBot="1" x14ac:dyDescent="0.4">
      <c r="C6" s="137" t="s">
        <v>62</v>
      </c>
      <c r="D6" s="138"/>
      <c r="E6" s="98"/>
      <c r="F6" s="74"/>
      <c r="G6" s="75"/>
    </row>
    <row r="7" spans="3:11" ht="25.5" customHeight="1" x14ac:dyDescent="0.25"/>
    <row r="8" spans="3:11" ht="25.5" customHeight="1" thickBot="1" x14ac:dyDescent="0.3"/>
    <row r="9" spans="3:11" ht="25.5" customHeight="1" thickBot="1" x14ac:dyDescent="0.4">
      <c r="C9" s="137" t="s">
        <v>63</v>
      </c>
      <c r="D9" s="138"/>
      <c r="E9" s="76">
        <f>IF(AND('Bilancio ordinario e Sempli'!C2="Creazione",'Bilancio ordinario e Sempli'!C3="Chirografario")=TRUE,Antimafia!E6*0.425,IF(AND('Bilancio ordinario e Sempli'!C2="Start-up",'Bilancio ordinario e Sempli'!C3="Chirografario")=TRUE,Antimafia!E6*0.29,IF(AND('Bilancio ordinario e Sempli'!C2="Consolidamento",'Bilancio ordinario e Sempli'!C3="Chirografario")=TRUE,Antimafia!E6*0.25,IF(AND('Bilancio ordinario e Sempli'!C2="Creazione",'Bilancio ordinario e Sempli'!C3="Ipotecario")=TRUE,Antimafia!E6*0.34,IF(AND('Bilancio ordinario e Sempli'!C2="Start-up",'Bilancio ordinario e Sempli'!C3="Ipotecario")=TRUE,Antimafia!E6*0.24,IF(AND('Bilancio ordinario e Sempli'!C2="Consolidamento",'Bilancio ordinario e Sempli'!C3="Ipotecario")=TRUE,Antimafia!E6*0.17,""))))))</f>
        <v>0</v>
      </c>
      <c r="F9" s="74"/>
      <c r="G9" s="75"/>
      <c r="I9" s="77"/>
    </row>
    <row r="10" spans="3:11" ht="25.5" customHeight="1" x14ac:dyDescent="0.25">
      <c r="C10" s="78"/>
      <c r="D10" s="79"/>
      <c r="E10" s="80"/>
      <c r="F10" s="80"/>
      <c r="G10" s="80"/>
      <c r="I10" s="77"/>
    </row>
    <row r="11" spans="3:11" ht="25.5" customHeight="1" thickBot="1" x14ac:dyDescent="0.3"/>
    <row r="12" spans="3:11" ht="25.5" customHeight="1" thickBot="1" x14ac:dyDescent="0.5">
      <c r="C12" s="137" t="s">
        <v>65</v>
      </c>
      <c r="D12" s="138"/>
      <c r="E12" s="81" t="str">
        <f>IF(E9&gt;150000,"SI","NO")</f>
        <v>NO</v>
      </c>
      <c r="F12" s="82"/>
      <c r="G12" s="83"/>
    </row>
    <row r="13" spans="3:11" ht="25.5" customHeight="1" x14ac:dyDescent="0.25"/>
    <row r="14" spans="3:11" ht="25.5" customHeight="1" x14ac:dyDescent="0.25"/>
    <row r="15" spans="3:11" ht="25.5" customHeight="1" x14ac:dyDescent="0.25"/>
    <row r="16" spans="3:11" ht="25.5" customHeight="1" x14ac:dyDescent="0.25"/>
    <row r="17" ht="25.5" customHeight="1" x14ac:dyDescent="0.25"/>
    <row r="18" ht="25.5" customHeight="1" x14ac:dyDescent="0.25"/>
  </sheetData>
  <sheetProtection password="B7F5" sheet="1" objects="1" scenarios="1"/>
  <mergeCells count="4">
    <mergeCell ref="C9:D9"/>
    <mergeCell ref="C12:D12"/>
    <mergeCell ref="C6:D6"/>
    <mergeCell ref="C3:G3"/>
  </mergeCell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1</vt:i4>
      </vt:variant>
    </vt:vector>
  </HeadingPairs>
  <TitlesOfParts>
    <vt:vector size="3" baseType="lpstr">
      <vt:lpstr>Bilancio ordinario e Sempli</vt:lpstr>
      <vt:lpstr>Antimafia</vt:lpstr>
      <vt:lpstr>'Bilancio ordinario e Sempli'!Area_stampa</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Massimo Concas</dc:creator>
  <cp:lastModifiedBy>Riccardo Ennas</cp:lastModifiedBy>
  <cp:lastPrinted>2011-11-28T14:09:12Z</cp:lastPrinted>
  <dcterms:created xsi:type="dcterms:W3CDTF">2011-03-23T16:20:15Z</dcterms:created>
  <dcterms:modified xsi:type="dcterms:W3CDTF">2016-12-15T15:56:23Z</dcterms:modified>
</cp:coreProperties>
</file>